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atalya_PY\Desktop\Мои личные проекты\reading_diary_excel_project\"/>
    </mc:Choice>
  </mc:AlternateContent>
  <xr:revisionPtr revIDLastSave="0" documentId="13_ncr:1_{A6C3D0D6-3231-417D-AC8B-7ED871D81A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Название" sheetId="8" r:id="rId1"/>
    <sheet name="Описание" sheetId="9" r:id="rId2"/>
    <sheet name="Данные" sheetId="1" r:id="rId3"/>
    <sheet name="Таблицы и графики" sheetId="10" r:id="rId4"/>
    <sheet name="Рецензии" sheetId="3" r:id="rId5"/>
  </sheets>
  <definedNames>
    <definedName name="_xlnm._FilterDatabase" localSheetId="2" hidden="1">Данные!$A$1:$Y$111</definedName>
  </definedNames>
  <calcPr calcId="181029"/>
  <pivotCaches>
    <pivotCache cacheId="0" r:id="rId6"/>
  </pivotCaches>
</workbook>
</file>

<file path=xl/calcChain.xml><?xml version="1.0" encoding="utf-8"?>
<calcChain xmlns="http://schemas.openxmlformats.org/spreadsheetml/2006/main">
  <c r="X75" i="1" l="1"/>
  <c r="X107" i="1"/>
  <c r="X108" i="1"/>
  <c r="X109" i="1"/>
  <c r="X2" i="1"/>
  <c r="R4" i="1"/>
  <c r="X4" i="1" s="1"/>
  <c r="R5" i="1"/>
  <c r="X5" i="1" s="1"/>
  <c r="R6" i="1"/>
  <c r="X6" i="1" s="1"/>
  <c r="R7" i="1"/>
  <c r="X7" i="1" s="1"/>
  <c r="R8" i="1"/>
  <c r="X8" i="1" s="1"/>
  <c r="R9" i="1"/>
  <c r="X9" i="1" s="1"/>
  <c r="R10" i="1"/>
  <c r="X10" i="1" s="1"/>
  <c r="R11" i="1"/>
  <c r="X11" i="1" s="1"/>
  <c r="R12" i="1"/>
  <c r="X12" i="1" s="1"/>
  <c r="R13" i="1"/>
  <c r="X13" i="1" s="1"/>
  <c r="R14" i="1"/>
  <c r="X14" i="1" s="1"/>
  <c r="R15" i="1"/>
  <c r="X15" i="1" s="1"/>
  <c r="R16" i="1"/>
  <c r="X16" i="1" s="1"/>
  <c r="R17" i="1"/>
  <c r="X17" i="1" s="1"/>
  <c r="R18" i="1"/>
  <c r="X18" i="1" s="1"/>
  <c r="R19" i="1"/>
  <c r="X19" i="1" s="1"/>
  <c r="R20" i="1"/>
  <c r="X20" i="1" s="1"/>
  <c r="R21" i="1"/>
  <c r="X21" i="1" s="1"/>
  <c r="R22" i="1"/>
  <c r="X22" i="1" s="1"/>
  <c r="R23" i="1"/>
  <c r="X23" i="1" s="1"/>
  <c r="R24" i="1"/>
  <c r="X24" i="1" s="1"/>
  <c r="R25" i="1"/>
  <c r="X25" i="1" s="1"/>
  <c r="R26" i="1"/>
  <c r="X26" i="1" s="1"/>
  <c r="R27" i="1"/>
  <c r="X27" i="1" s="1"/>
  <c r="R28" i="1"/>
  <c r="X28" i="1" s="1"/>
  <c r="R29" i="1"/>
  <c r="X29" i="1" s="1"/>
  <c r="R30" i="1"/>
  <c r="X30" i="1" s="1"/>
  <c r="R31" i="1"/>
  <c r="X31" i="1" s="1"/>
  <c r="R32" i="1"/>
  <c r="X32" i="1" s="1"/>
  <c r="R33" i="1"/>
  <c r="X33" i="1" s="1"/>
  <c r="R34" i="1"/>
  <c r="X34" i="1" s="1"/>
  <c r="R35" i="1"/>
  <c r="X35" i="1" s="1"/>
  <c r="R36" i="1"/>
  <c r="X36" i="1" s="1"/>
  <c r="R37" i="1"/>
  <c r="X37" i="1" s="1"/>
  <c r="R38" i="1"/>
  <c r="X38" i="1" s="1"/>
  <c r="R39" i="1"/>
  <c r="X39" i="1" s="1"/>
  <c r="R40" i="1"/>
  <c r="X40" i="1" s="1"/>
  <c r="R41" i="1"/>
  <c r="X41" i="1" s="1"/>
  <c r="R42" i="1"/>
  <c r="X42" i="1" s="1"/>
  <c r="R43" i="1"/>
  <c r="X43" i="1" s="1"/>
  <c r="R44" i="1"/>
  <c r="X44" i="1" s="1"/>
  <c r="R45" i="1"/>
  <c r="X45" i="1" s="1"/>
  <c r="R46" i="1"/>
  <c r="X46" i="1" s="1"/>
  <c r="R47" i="1"/>
  <c r="X47" i="1" s="1"/>
  <c r="R48" i="1"/>
  <c r="X48" i="1" s="1"/>
  <c r="R49" i="1"/>
  <c r="X49" i="1" s="1"/>
  <c r="R50" i="1"/>
  <c r="X50" i="1" s="1"/>
  <c r="R51" i="1"/>
  <c r="X51" i="1" s="1"/>
  <c r="R52" i="1"/>
  <c r="X52" i="1" s="1"/>
  <c r="R53" i="1"/>
  <c r="X53" i="1" s="1"/>
  <c r="R54" i="1"/>
  <c r="X54" i="1" s="1"/>
  <c r="R55" i="1"/>
  <c r="X55" i="1" s="1"/>
  <c r="R56" i="1"/>
  <c r="X56" i="1" s="1"/>
  <c r="R57" i="1"/>
  <c r="X57" i="1" s="1"/>
  <c r="R58" i="1"/>
  <c r="X58" i="1" s="1"/>
  <c r="R59" i="1"/>
  <c r="X59" i="1" s="1"/>
  <c r="R60" i="1"/>
  <c r="X60" i="1" s="1"/>
  <c r="R61" i="1"/>
  <c r="X61" i="1" s="1"/>
  <c r="R62" i="1"/>
  <c r="X62" i="1" s="1"/>
  <c r="R63" i="1"/>
  <c r="X63" i="1" s="1"/>
  <c r="R64" i="1"/>
  <c r="X64" i="1" s="1"/>
  <c r="R65" i="1"/>
  <c r="X65" i="1" s="1"/>
  <c r="R66" i="1"/>
  <c r="X66" i="1" s="1"/>
  <c r="R67" i="1"/>
  <c r="X67" i="1" s="1"/>
  <c r="R68" i="1"/>
  <c r="X68" i="1" s="1"/>
  <c r="R69" i="1"/>
  <c r="X69" i="1" s="1"/>
  <c r="R70" i="1"/>
  <c r="X70" i="1" s="1"/>
  <c r="R71" i="1"/>
  <c r="X71" i="1" s="1"/>
  <c r="R72" i="1"/>
  <c r="X72" i="1" s="1"/>
  <c r="R73" i="1"/>
  <c r="X73" i="1" s="1"/>
  <c r="R74" i="1"/>
  <c r="X74" i="1" s="1"/>
  <c r="R75" i="1"/>
  <c r="R76" i="1"/>
  <c r="X76" i="1" s="1"/>
  <c r="R77" i="1"/>
  <c r="X77" i="1" s="1"/>
  <c r="R78" i="1"/>
  <c r="X78" i="1" s="1"/>
  <c r="R79" i="1"/>
  <c r="X79" i="1" s="1"/>
  <c r="R80" i="1"/>
  <c r="X80" i="1" s="1"/>
  <c r="R81" i="1"/>
  <c r="X81" i="1" s="1"/>
  <c r="R82" i="1"/>
  <c r="X82" i="1" s="1"/>
  <c r="R83" i="1"/>
  <c r="X83" i="1" s="1"/>
  <c r="R84" i="1"/>
  <c r="X84" i="1" s="1"/>
  <c r="R85" i="1"/>
  <c r="X85" i="1" s="1"/>
  <c r="R86" i="1"/>
  <c r="X86" i="1" s="1"/>
  <c r="R87" i="1"/>
  <c r="X87" i="1" s="1"/>
  <c r="R88" i="1"/>
  <c r="X88" i="1" s="1"/>
  <c r="R89" i="1"/>
  <c r="X89" i="1" s="1"/>
  <c r="R90" i="1"/>
  <c r="X90" i="1" s="1"/>
  <c r="R91" i="1"/>
  <c r="X91" i="1" s="1"/>
  <c r="R92" i="1"/>
  <c r="X92" i="1" s="1"/>
  <c r="R93" i="1"/>
  <c r="X93" i="1" s="1"/>
  <c r="R94" i="1"/>
  <c r="X94" i="1" s="1"/>
  <c r="R95" i="1"/>
  <c r="X95" i="1" s="1"/>
  <c r="R96" i="1"/>
  <c r="X96" i="1" s="1"/>
  <c r="R97" i="1"/>
  <c r="X97" i="1" s="1"/>
  <c r="R98" i="1"/>
  <c r="X98" i="1" s="1"/>
  <c r="R99" i="1"/>
  <c r="X99" i="1" s="1"/>
  <c r="R100" i="1"/>
  <c r="X100" i="1" s="1"/>
  <c r="R101" i="1"/>
  <c r="X101" i="1" s="1"/>
  <c r="R102" i="1"/>
  <c r="X102" i="1" s="1"/>
  <c r="R103" i="1"/>
  <c r="X103" i="1" s="1"/>
  <c r="R104" i="1"/>
  <c r="X104" i="1" s="1"/>
  <c r="R105" i="1"/>
  <c r="X105" i="1" s="1"/>
  <c r="R106" i="1"/>
  <c r="X106" i="1" s="1"/>
  <c r="R107" i="1"/>
  <c r="R108" i="1"/>
  <c r="R109" i="1"/>
  <c r="R110" i="1"/>
  <c r="X110" i="1" s="1"/>
  <c r="R111" i="1"/>
  <c r="X111" i="1" s="1"/>
  <c r="R3" i="1"/>
  <c r="X3" i="1" s="1"/>
  <c r="AA119" i="10"/>
  <c r="AA120" i="10"/>
  <c r="AA121" i="10"/>
  <c r="AA122" i="10"/>
  <c r="AA123" i="10"/>
  <c r="AA124" i="10"/>
  <c r="AA125" i="10"/>
  <c r="AA126" i="10"/>
  <c r="AA127" i="10"/>
  <c r="AA128" i="10"/>
  <c r="AA129" i="10"/>
  <c r="AA130" i="10"/>
  <c r="AA131" i="10"/>
  <c r="AA132" i="10"/>
  <c r="AA133" i="10"/>
  <c r="AA134" i="10"/>
  <c r="AA135" i="10"/>
  <c r="AA136" i="10"/>
  <c r="AA137" i="10"/>
  <c r="AA138" i="10"/>
  <c r="AA139" i="10"/>
  <c r="AA140" i="10"/>
  <c r="AA141" i="10"/>
  <c r="AA142" i="10"/>
  <c r="AA143" i="10"/>
  <c r="AA144" i="10"/>
  <c r="AA145" i="10"/>
  <c r="AA146" i="10"/>
  <c r="AA147" i="10"/>
  <c r="AA148" i="10"/>
  <c r="AA149" i="10"/>
  <c r="AA150" i="10"/>
  <c r="AA151" i="10"/>
  <c r="AA152" i="10"/>
  <c r="AA153" i="10"/>
  <c r="AA154" i="10"/>
  <c r="AA155" i="10"/>
  <c r="AA156" i="10"/>
  <c r="AA157" i="10"/>
  <c r="AA158" i="10"/>
  <c r="AA159" i="10"/>
  <c r="AA160" i="10"/>
  <c r="AA161" i="10"/>
  <c r="AA162" i="10"/>
  <c r="AA163" i="10"/>
  <c r="AA164" i="10"/>
  <c r="AA165" i="10"/>
  <c r="AA166" i="10"/>
  <c r="AA167" i="10"/>
  <c r="AA168" i="10"/>
  <c r="AA169" i="10"/>
  <c r="AA170" i="10"/>
  <c r="AA171" i="10"/>
  <c r="AA172" i="10"/>
  <c r="AA173" i="10"/>
  <c r="AA174" i="10"/>
  <c r="AA175" i="10"/>
  <c r="AA176" i="10"/>
  <c r="AA177" i="10"/>
  <c r="AA178" i="10"/>
  <c r="AA179" i="10"/>
  <c r="AA180" i="10"/>
  <c r="AA181" i="10"/>
  <c r="AA182" i="10"/>
  <c r="AA183" i="10"/>
  <c r="AA184" i="10"/>
  <c r="AA185" i="10"/>
  <c r="AA186" i="10"/>
  <c r="AA187" i="10"/>
  <c r="AA188" i="10"/>
  <c r="AA189" i="10"/>
  <c r="AA190" i="10"/>
  <c r="AA191" i="10"/>
  <c r="AA192" i="10"/>
  <c r="AA193" i="10"/>
  <c r="AA194" i="10"/>
  <c r="AA195" i="10"/>
  <c r="C206" i="10"/>
  <c r="F119" i="10"/>
  <c r="G119" i="10"/>
  <c r="E119" i="10"/>
  <c r="D119" i="10"/>
  <c r="D120" i="10" s="1"/>
  <c r="J41" i="1"/>
  <c r="P41" i="1" s="1"/>
  <c r="Q41" i="1" s="1"/>
  <c r="I35" i="1"/>
  <c r="J35" i="1" s="1"/>
  <c r="P35" i="1" s="1"/>
  <c r="Q35" i="1" s="1"/>
  <c r="I30" i="1"/>
  <c r="J30" i="1" s="1"/>
  <c r="P30" i="1" s="1"/>
  <c r="Q30" i="1" s="1"/>
  <c r="I23" i="1"/>
  <c r="J23" i="1" s="1"/>
  <c r="P23" i="1" s="1"/>
  <c r="Q23" i="1" s="1"/>
  <c r="I22" i="1"/>
  <c r="J22" i="1" s="1"/>
  <c r="P22" i="1" s="1"/>
  <c r="Q22" i="1" s="1"/>
  <c r="I21" i="1"/>
  <c r="J21" i="1" s="1"/>
  <c r="P21" i="1" s="1"/>
  <c r="Q21" i="1" s="1"/>
  <c r="I20" i="1"/>
  <c r="J20" i="1" s="1"/>
  <c r="P20" i="1" s="1"/>
  <c r="Q20" i="1" s="1"/>
  <c r="I18" i="1"/>
  <c r="J18" i="1" s="1"/>
  <c r="P18" i="1" s="1"/>
  <c r="Q18" i="1" s="1"/>
  <c r="I14" i="1"/>
  <c r="J14" i="1" s="1"/>
  <c r="P14" i="1" s="1"/>
  <c r="Q14" i="1" s="1"/>
  <c r="I3" i="1"/>
  <c r="J3" i="1" s="1"/>
  <c r="P3" i="1" s="1"/>
  <c r="Q3" i="1" s="1"/>
  <c r="I2" i="1"/>
  <c r="J2" i="1" s="1"/>
  <c r="P2" i="1" s="1"/>
  <c r="Q2" i="1" s="1"/>
  <c r="I4" i="1"/>
  <c r="J4" i="1" s="1"/>
  <c r="P4" i="1" s="1"/>
  <c r="Q4" i="1" s="1"/>
  <c r="I5" i="1"/>
  <c r="J5" i="1" s="1"/>
  <c r="P5" i="1" s="1"/>
  <c r="Q5" i="1" s="1"/>
  <c r="I6" i="1"/>
  <c r="J6" i="1" s="1"/>
  <c r="P6" i="1" s="1"/>
  <c r="Q6" i="1" s="1"/>
  <c r="I7" i="1"/>
  <c r="J7" i="1" s="1"/>
  <c r="P7" i="1" s="1"/>
  <c r="Q7" i="1" s="1"/>
  <c r="I8" i="1"/>
  <c r="J8" i="1" s="1"/>
  <c r="P8" i="1" s="1"/>
  <c r="Q8" i="1" s="1"/>
  <c r="I9" i="1"/>
  <c r="J9" i="1" s="1"/>
  <c r="P9" i="1" s="1"/>
  <c r="Q9" i="1" s="1"/>
  <c r="I10" i="1"/>
  <c r="J10" i="1" s="1"/>
  <c r="P10" i="1" s="1"/>
  <c r="Q10" i="1" s="1"/>
  <c r="I11" i="1"/>
  <c r="J11" i="1" s="1"/>
  <c r="P11" i="1" s="1"/>
  <c r="Q11" i="1" s="1"/>
  <c r="I12" i="1"/>
  <c r="J12" i="1" s="1"/>
  <c r="P12" i="1" s="1"/>
  <c r="Q12" i="1" s="1"/>
  <c r="I13" i="1"/>
  <c r="J13" i="1" s="1"/>
  <c r="P13" i="1" s="1"/>
  <c r="Q13" i="1" s="1"/>
  <c r="I15" i="1"/>
  <c r="J15" i="1" s="1"/>
  <c r="P15" i="1" s="1"/>
  <c r="Q15" i="1" s="1"/>
  <c r="I16" i="1"/>
  <c r="J16" i="1" s="1"/>
  <c r="P16" i="1" s="1"/>
  <c r="Q16" i="1" s="1"/>
  <c r="I17" i="1"/>
  <c r="J17" i="1" s="1"/>
  <c r="P17" i="1" s="1"/>
  <c r="Q17" i="1" s="1"/>
  <c r="I19" i="1"/>
  <c r="J19" i="1" s="1"/>
  <c r="P19" i="1" s="1"/>
  <c r="Q19" i="1" s="1"/>
  <c r="I24" i="1"/>
  <c r="J24" i="1" s="1"/>
  <c r="P24" i="1" s="1"/>
  <c r="Q24" i="1" s="1"/>
  <c r="I25" i="1"/>
  <c r="J25" i="1" s="1"/>
  <c r="P25" i="1" s="1"/>
  <c r="Q25" i="1" s="1"/>
  <c r="I26" i="1"/>
  <c r="J26" i="1" s="1"/>
  <c r="P26" i="1" s="1"/>
  <c r="Q26" i="1" s="1"/>
  <c r="I27" i="1"/>
  <c r="J27" i="1" s="1"/>
  <c r="P27" i="1" s="1"/>
  <c r="Q27" i="1" s="1"/>
  <c r="I28" i="1"/>
  <c r="J28" i="1" s="1"/>
  <c r="P28" i="1" s="1"/>
  <c r="Q28" i="1" s="1"/>
  <c r="I29" i="1"/>
  <c r="J29" i="1" s="1"/>
  <c r="P29" i="1" s="1"/>
  <c r="Q29" i="1" s="1"/>
  <c r="I31" i="1"/>
  <c r="J31" i="1" s="1"/>
  <c r="P31" i="1" s="1"/>
  <c r="Q31" i="1" s="1"/>
  <c r="I32" i="1"/>
  <c r="J32" i="1" s="1"/>
  <c r="P32" i="1" s="1"/>
  <c r="Q32" i="1" s="1"/>
  <c r="I33" i="1"/>
  <c r="J33" i="1" s="1"/>
  <c r="P33" i="1" s="1"/>
  <c r="Q33" i="1" s="1"/>
  <c r="I34" i="1"/>
  <c r="J34" i="1" s="1"/>
  <c r="P34" i="1" s="1"/>
  <c r="Q34" i="1" s="1"/>
  <c r="I36" i="1"/>
  <c r="J36" i="1" s="1"/>
  <c r="P36" i="1" s="1"/>
  <c r="Q36" i="1" s="1"/>
  <c r="I37" i="1"/>
  <c r="J37" i="1" s="1"/>
  <c r="P37" i="1" s="1"/>
  <c r="Q37" i="1" s="1"/>
  <c r="I38" i="1"/>
  <c r="J38" i="1" s="1"/>
  <c r="P38" i="1" s="1"/>
  <c r="Q38" i="1" s="1"/>
  <c r="I39" i="1"/>
  <c r="J39" i="1" s="1"/>
  <c r="P39" i="1" s="1"/>
  <c r="Q39" i="1" s="1"/>
  <c r="I40" i="1"/>
  <c r="J40" i="1" s="1"/>
  <c r="P40" i="1" s="1"/>
  <c r="Q40" i="1" s="1"/>
  <c r="I111" i="1"/>
  <c r="J111" i="1" s="1"/>
  <c r="P111" i="1" s="1"/>
  <c r="Q111" i="1" s="1"/>
  <c r="I110" i="1"/>
  <c r="J110" i="1" s="1"/>
  <c r="P110" i="1" s="1"/>
  <c r="Q110" i="1" s="1"/>
  <c r="I108" i="1"/>
  <c r="J108" i="1" s="1"/>
  <c r="P108" i="1" s="1"/>
  <c r="Q108" i="1" s="1"/>
  <c r="I107" i="1"/>
  <c r="J107" i="1" s="1"/>
  <c r="P107" i="1" s="1"/>
  <c r="Q107" i="1" s="1"/>
  <c r="I104" i="1"/>
  <c r="J104" i="1" s="1"/>
  <c r="P104" i="1" s="1"/>
  <c r="Q104" i="1" s="1"/>
  <c r="I103" i="1"/>
  <c r="J103" i="1" s="1"/>
  <c r="P103" i="1" s="1"/>
  <c r="Q103" i="1" s="1"/>
  <c r="I101" i="1"/>
  <c r="J101" i="1" s="1"/>
  <c r="P101" i="1" s="1"/>
  <c r="Q101" i="1" s="1"/>
  <c r="I100" i="1"/>
  <c r="J100" i="1" s="1"/>
  <c r="P100" i="1" s="1"/>
  <c r="Q100" i="1" s="1"/>
  <c r="I96" i="1"/>
  <c r="J96" i="1" s="1"/>
  <c r="P96" i="1" s="1"/>
  <c r="Q96" i="1" s="1"/>
  <c r="I95" i="1"/>
  <c r="J95" i="1" s="1"/>
  <c r="P95" i="1" s="1"/>
  <c r="Q95" i="1" s="1"/>
  <c r="I94" i="1"/>
  <c r="J94" i="1" s="1"/>
  <c r="P94" i="1" s="1"/>
  <c r="Q94" i="1" s="1"/>
  <c r="I93" i="1"/>
  <c r="J93" i="1" s="1"/>
  <c r="P93" i="1" s="1"/>
  <c r="Q93" i="1" s="1"/>
  <c r="I73" i="1"/>
  <c r="J73" i="1" s="1"/>
  <c r="P73" i="1" s="1"/>
  <c r="Q73" i="1" s="1"/>
  <c r="I50" i="1"/>
  <c r="J50" i="1" s="1"/>
  <c r="P50" i="1" s="1"/>
  <c r="Q50" i="1" s="1"/>
  <c r="I47" i="1"/>
  <c r="J47" i="1" s="1"/>
  <c r="P47" i="1" s="1"/>
  <c r="Q47" i="1" s="1"/>
  <c r="I106" i="1"/>
  <c r="J106" i="1" s="1"/>
  <c r="P106" i="1" s="1"/>
  <c r="Q106" i="1" s="1"/>
  <c r="I105" i="1"/>
  <c r="J105" i="1" s="1"/>
  <c r="P105" i="1" s="1"/>
  <c r="Q105" i="1" s="1"/>
  <c r="I88" i="1"/>
  <c r="J88" i="1" s="1"/>
  <c r="P88" i="1" s="1"/>
  <c r="Q88" i="1" s="1"/>
  <c r="I86" i="1"/>
  <c r="J86" i="1" s="1"/>
  <c r="P86" i="1" s="1"/>
  <c r="Q86" i="1" s="1"/>
  <c r="I74" i="1"/>
  <c r="J74" i="1" s="1"/>
  <c r="P74" i="1" s="1"/>
  <c r="Q74" i="1" s="1"/>
  <c r="I71" i="1"/>
  <c r="J71" i="1" s="1"/>
  <c r="P71" i="1" s="1"/>
  <c r="Q71" i="1" s="1"/>
  <c r="I64" i="1"/>
  <c r="J64" i="1" s="1"/>
  <c r="P64" i="1" s="1"/>
  <c r="Q64" i="1" s="1"/>
  <c r="I63" i="1"/>
  <c r="J63" i="1" s="1"/>
  <c r="P63" i="1" s="1"/>
  <c r="Q63" i="1" s="1"/>
  <c r="I62" i="1"/>
  <c r="J62" i="1" s="1"/>
  <c r="P62" i="1" s="1"/>
  <c r="Q62" i="1" s="1"/>
  <c r="I58" i="1"/>
  <c r="J58" i="1" s="1"/>
  <c r="P58" i="1" s="1"/>
  <c r="Q58" i="1" s="1"/>
  <c r="I57" i="1"/>
  <c r="J57" i="1" s="1"/>
  <c r="P57" i="1" s="1"/>
  <c r="Q57" i="1" s="1"/>
  <c r="I51" i="1"/>
  <c r="J51" i="1" s="1"/>
  <c r="P51" i="1" s="1"/>
  <c r="Q51" i="1" s="1"/>
  <c r="I43" i="1"/>
  <c r="J43" i="1" s="1"/>
  <c r="P43" i="1" s="1"/>
  <c r="Q43" i="1" s="1"/>
  <c r="I42" i="1"/>
  <c r="J42" i="1" s="1"/>
  <c r="P42" i="1" s="1"/>
  <c r="Q42" i="1" s="1"/>
  <c r="I44" i="1"/>
  <c r="J44" i="1" s="1"/>
  <c r="P44" i="1" s="1"/>
  <c r="Q44" i="1" s="1"/>
  <c r="I45" i="1"/>
  <c r="J45" i="1" s="1"/>
  <c r="P45" i="1" s="1"/>
  <c r="Q45" i="1" s="1"/>
  <c r="I46" i="1"/>
  <c r="J46" i="1" s="1"/>
  <c r="P46" i="1" s="1"/>
  <c r="Q46" i="1" s="1"/>
  <c r="I48" i="1"/>
  <c r="J48" i="1" s="1"/>
  <c r="P48" i="1" s="1"/>
  <c r="Q48" i="1" s="1"/>
  <c r="I49" i="1"/>
  <c r="J49" i="1" s="1"/>
  <c r="P49" i="1" s="1"/>
  <c r="Q49" i="1" s="1"/>
  <c r="I52" i="1"/>
  <c r="J52" i="1" s="1"/>
  <c r="P52" i="1" s="1"/>
  <c r="Q52" i="1" s="1"/>
  <c r="I53" i="1"/>
  <c r="J53" i="1" s="1"/>
  <c r="P53" i="1" s="1"/>
  <c r="Q53" i="1" s="1"/>
  <c r="I54" i="1"/>
  <c r="J54" i="1" s="1"/>
  <c r="P54" i="1" s="1"/>
  <c r="Q54" i="1" s="1"/>
  <c r="I55" i="1"/>
  <c r="J55" i="1" s="1"/>
  <c r="P55" i="1" s="1"/>
  <c r="Q55" i="1" s="1"/>
  <c r="I56" i="1"/>
  <c r="J56" i="1" s="1"/>
  <c r="P56" i="1" s="1"/>
  <c r="Q56" i="1" s="1"/>
  <c r="I59" i="1"/>
  <c r="J59" i="1" s="1"/>
  <c r="P59" i="1" s="1"/>
  <c r="Q59" i="1" s="1"/>
  <c r="I60" i="1"/>
  <c r="J60" i="1" s="1"/>
  <c r="P60" i="1" s="1"/>
  <c r="Q60" i="1" s="1"/>
  <c r="I61" i="1"/>
  <c r="J61" i="1" s="1"/>
  <c r="P61" i="1" s="1"/>
  <c r="Q61" i="1" s="1"/>
  <c r="I65" i="1"/>
  <c r="J65" i="1" s="1"/>
  <c r="P65" i="1" s="1"/>
  <c r="Q65" i="1" s="1"/>
  <c r="I66" i="1"/>
  <c r="J66" i="1" s="1"/>
  <c r="P66" i="1" s="1"/>
  <c r="Q66" i="1" s="1"/>
  <c r="I67" i="1"/>
  <c r="J67" i="1" s="1"/>
  <c r="P67" i="1" s="1"/>
  <c r="Q67" i="1" s="1"/>
  <c r="I68" i="1"/>
  <c r="J68" i="1" s="1"/>
  <c r="P68" i="1" s="1"/>
  <c r="Q68" i="1" s="1"/>
  <c r="I69" i="1"/>
  <c r="J69" i="1" s="1"/>
  <c r="P69" i="1" s="1"/>
  <c r="Q69" i="1" s="1"/>
  <c r="I70" i="1"/>
  <c r="J70" i="1" s="1"/>
  <c r="P70" i="1" s="1"/>
  <c r="Q70" i="1" s="1"/>
  <c r="I72" i="1"/>
  <c r="J72" i="1" s="1"/>
  <c r="P72" i="1" s="1"/>
  <c r="Q72" i="1" s="1"/>
  <c r="I75" i="1"/>
  <c r="J75" i="1" s="1"/>
  <c r="P75" i="1" s="1"/>
  <c r="Q75" i="1" s="1"/>
  <c r="I76" i="1"/>
  <c r="J76" i="1" s="1"/>
  <c r="P76" i="1" s="1"/>
  <c r="Q76" i="1" s="1"/>
  <c r="I77" i="1"/>
  <c r="J77" i="1" s="1"/>
  <c r="P77" i="1" s="1"/>
  <c r="Q77" i="1" s="1"/>
  <c r="I78" i="1"/>
  <c r="J78" i="1" s="1"/>
  <c r="P78" i="1" s="1"/>
  <c r="Q78" i="1" s="1"/>
  <c r="I79" i="1"/>
  <c r="J79" i="1" s="1"/>
  <c r="P79" i="1" s="1"/>
  <c r="Q79" i="1" s="1"/>
  <c r="I80" i="1"/>
  <c r="J80" i="1" s="1"/>
  <c r="P80" i="1" s="1"/>
  <c r="Q80" i="1" s="1"/>
  <c r="I81" i="1"/>
  <c r="J81" i="1" s="1"/>
  <c r="P81" i="1" s="1"/>
  <c r="Q81" i="1" s="1"/>
  <c r="I82" i="1"/>
  <c r="J82" i="1" s="1"/>
  <c r="P82" i="1" s="1"/>
  <c r="Q82" i="1" s="1"/>
  <c r="I83" i="1"/>
  <c r="J83" i="1" s="1"/>
  <c r="P83" i="1" s="1"/>
  <c r="Q83" i="1" s="1"/>
  <c r="I84" i="1"/>
  <c r="J84" i="1" s="1"/>
  <c r="P84" i="1" s="1"/>
  <c r="Q84" i="1" s="1"/>
  <c r="I85" i="1"/>
  <c r="J85" i="1" s="1"/>
  <c r="P85" i="1" s="1"/>
  <c r="Q85" i="1" s="1"/>
  <c r="I87" i="1"/>
  <c r="J87" i="1" s="1"/>
  <c r="P87" i="1" s="1"/>
  <c r="Q87" i="1" s="1"/>
  <c r="I89" i="1"/>
  <c r="J89" i="1" s="1"/>
  <c r="P89" i="1" s="1"/>
  <c r="Q89" i="1" s="1"/>
  <c r="I90" i="1"/>
  <c r="J90" i="1" s="1"/>
  <c r="P90" i="1" s="1"/>
  <c r="Q90" i="1" s="1"/>
  <c r="I91" i="1"/>
  <c r="J91" i="1" s="1"/>
  <c r="P91" i="1" s="1"/>
  <c r="Q91" i="1" s="1"/>
  <c r="I92" i="1"/>
  <c r="J92" i="1" s="1"/>
  <c r="P92" i="1" s="1"/>
  <c r="Q92" i="1" s="1"/>
  <c r="I97" i="1"/>
  <c r="J97" i="1" s="1"/>
  <c r="P97" i="1" s="1"/>
  <c r="Q97" i="1" s="1"/>
  <c r="I98" i="1"/>
  <c r="J98" i="1" s="1"/>
  <c r="P98" i="1" s="1"/>
  <c r="Q98" i="1" s="1"/>
  <c r="I99" i="1"/>
  <c r="J99" i="1" s="1"/>
  <c r="P99" i="1" s="1"/>
  <c r="Q99" i="1" s="1"/>
  <c r="I102" i="1"/>
  <c r="J102" i="1" s="1"/>
  <c r="P102" i="1" s="1"/>
  <c r="Q102" i="1" s="1"/>
  <c r="I109" i="1"/>
  <c r="J109" i="1" s="1"/>
  <c r="P109" i="1" s="1"/>
  <c r="Q109" i="1" s="1"/>
  <c r="S2" i="1"/>
  <c r="T55" i="10"/>
  <c r="T56" i="10"/>
  <c r="T54" i="10"/>
  <c r="S55" i="10"/>
  <c r="S56" i="10"/>
  <c r="S54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2" i="1"/>
  <c r="A3" i="10"/>
  <c r="A209" i="10"/>
  <c r="A211" i="10"/>
  <c r="A27" i="10"/>
  <c r="A53" i="10"/>
  <c r="A64" i="10"/>
  <c r="A77" i="10"/>
  <c r="A90" i="10"/>
  <c r="A92" i="10"/>
  <c r="A118" i="10"/>
  <c r="A146" i="10"/>
  <c r="A169" i="10"/>
  <c r="A180" i="10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N16" i="10"/>
  <c r="M16" i="10"/>
  <c r="A74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5" i="3"/>
  <c r="A4" i="3"/>
  <c r="A3" i="3"/>
  <c r="A2" i="3"/>
  <c r="A1" i="3"/>
  <c r="E120" i="10" l="1"/>
  <c r="G120" i="10"/>
  <c r="F120" i="10"/>
  <c r="M21" i="10"/>
  <c r="U54" i="10"/>
  <c r="U56" i="10"/>
  <c r="U55" i="10"/>
  <c r="O16" i="10"/>
  <c r="N2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Natalya_M</author>
  </authors>
  <commentList>
    <comment ref="I1" authorId="0" shapeId="0" xr:uid="{21540E00-35FE-4E34-94AD-0708E0679C38}">
      <text>
        <r>
          <rPr>
            <b/>
            <sz val="9"/>
            <color indexed="81"/>
            <rFont val="Tahoma"/>
            <family val="2"/>
            <charset val="204"/>
          </rPr>
          <t>Natalya_M:
Осторожно! Внутри 2 формулы (вторая на отработку ЗНАЧ! после работы 
первой формулы)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<sst xmlns="http://schemas.openxmlformats.org/spreadsheetml/2006/main" count="1382" uniqueCount="462">
  <si>
    <t>Дэниэл Киз</t>
  </si>
  <si>
    <t>Киз</t>
  </si>
  <si>
    <t>научная фантастика</t>
  </si>
  <si>
    <t>США</t>
  </si>
  <si>
    <t>Цветы для Элджернона</t>
  </si>
  <si>
    <t>fiction</t>
  </si>
  <si>
    <t>рассказ</t>
  </si>
  <si>
    <t>художественная литература</t>
  </si>
  <si>
    <t>unknown</t>
  </si>
  <si>
    <t>электронная</t>
  </si>
  <si>
    <t>Джон Стейнбек</t>
  </si>
  <si>
    <t>Стейнбек</t>
  </si>
  <si>
    <t>натурализм</t>
  </si>
  <si>
    <t>О мышах и людях</t>
  </si>
  <si>
    <t>повесть</t>
  </si>
  <si>
    <t>АСТ</t>
  </si>
  <si>
    <t>бумажная</t>
  </si>
  <si>
    <t>Гроздья гнева</t>
  </si>
  <si>
    <t>роман</t>
  </si>
  <si>
    <t>Азбука</t>
  </si>
  <si>
    <t>Харпер Ли</t>
  </si>
  <si>
    <t>Ли</t>
  </si>
  <si>
    <t>южноамериканская готика</t>
  </si>
  <si>
    <t>Убить пересмешника</t>
  </si>
  <si>
    <t>Харуки Мураками</t>
  </si>
  <si>
    <t>Мураками</t>
  </si>
  <si>
    <t>постмодернизм</t>
  </si>
  <si>
    <t>Япония</t>
  </si>
  <si>
    <t>Норвежский лес</t>
  </si>
  <si>
    <t>Эксмо</t>
  </si>
  <si>
    <t>Карлос Руис Сафон</t>
  </si>
  <si>
    <t>Сафон</t>
  </si>
  <si>
    <t>Испания</t>
  </si>
  <si>
    <t>Тень ветра</t>
  </si>
  <si>
    <t>Игра ангела</t>
  </si>
  <si>
    <t>Узник неба</t>
  </si>
  <si>
    <t>Трумен Капоте</t>
  </si>
  <si>
    <t>Капоте</t>
  </si>
  <si>
    <t>Другие голоса, другие комнаты</t>
  </si>
  <si>
    <t>Летний круиз</t>
  </si>
  <si>
    <t>Джон Фаулз</t>
  </si>
  <si>
    <t>Фаулз</t>
  </si>
  <si>
    <t>Великобритания</t>
  </si>
  <si>
    <t>Волхв</t>
  </si>
  <si>
    <t>Айрис Мёрдок</t>
  </si>
  <si>
    <t>Мёрдок</t>
  </si>
  <si>
    <t>Море, море</t>
  </si>
  <si>
    <t>Эрнест Хемингуэй</t>
  </si>
  <si>
    <t>Хэмингуэй</t>
  </si>
  <si>
    <t>модернизм, реализм</t>
  </si>
  <si>
    <t>21.07.1899</t>
  </si>
  <si>
    <t>По ком звонит колокол</t>
  </si>
  <si>
    <t>Лабиринт призраков</t>
  </si>
  <si>
    <t>Рю Мураками</t>
  </si>
  <si>
    <t>Мураками, Рю</t>
  </si>
  <si>
    <t>Дети из камеры хранения</t>
  </si>
  <si>
    <t>Пальмира</t>
  </si>
  <si>
    <t>Кадзуо Исигуро</t>
  </si>
  <si>
    <t>Исигуро</t>
  </si>
  <si>
    <t>Художник зыбкого мира</t>
  </si>
  <si>
    <t>Издательство "Э"</t>
  </si>
  <si>
    <t>Уильям Фолкнер</t>
  </si>
  <si>
    <t>Фолкнер</t>
  </si>
  <si>
    <t>модернизм</t>
  </si>
  <si>
    <t>25.09.1897</t>
  </si>
  <si>
    <t>Свет в августе</t>
  </si>
  <si>
    <t xml:space="preserve"> АСТ</t>
  </si>
  <si>
    <t>Орхан Памук</t>
  </si>
  <si>
    <t>Памук</t>
  </si>
  <si>
    <t>постмодерн</t>
  </si>
  <si>
    <t>Турция</t>
  </si>
  <si>
    <t>Снег</t>
  </si>
  <si>
    <t>Евгений Замятин</t>
  </si>
  <si>
    <t>Замятин</t>
  </si>
  <si>
    <t>неореализм</t>
  </si>
  <si>
    <t>20.01.1884</t>
  </si>
  <si>
    <t>СССР</t>
  </si>
  <si>
    <t>Мы</t>
  </si>
  <si>
    <t>Густав Майринк</t>
  </si>
  <si>
    <t>Майринк</t>
  </si>
  <si>
    <t>экспрессионизм, эзотерика, мистика</t>
  </si>
  <si>
    <t>19.01.1868</t>
  </si>
  <si>
    <t>Австрия</t>
  </si>
  <si>
    <t>Голем</t>
  </si>
  <si>
    <t>Джек Лондон</t>
  </si>
  <si>
    <t>Лондон</t>
  </si>
  <si>
    <t>реализм, натурализм</t>
  </si>
  <si>
    <t>12.01.1876</t>
  </si>
  <si>
    <t>Мартин Иден</t>
  </si>
  <si>
    <t>Чарльз Диккенс</t>
  </si>
  <si>
    <t>Диккенс</t>
  </si>
  <si>
    <t xml:space="preserve">реализм </t>
  </si>
  <si>
    <t>07.02.1812</t>
  </si>
  <si>
    <t>09.06.1870</t>
  </si>
  <si>
    <t>Большие надежды</t>
  </si>
  <si>
    <t>Уильям Голдинг</t>
  </si>
  <si>
    <t>Голдинг</t>
  </si>
  <si>
    <t>Повелитель мух</t>
  </si>
  <si>
    <t>Людмила Петрановская</t>
  </si>
  <si>
    <t>Петрановская</t>
  </si>
  <si>
    <t>Россия</t>
  </si>
  <si>
    <t>Тайная опора</t>
  </si>
  <si>
    <t>non-fiction</t>
  </si>
  <si>
    <t>нон-фикшн</t>
  </si>
  <si>
    <t>дети и родители</t>
  </si>
  <si>
    <t>Марта, Уильям Сирс</t>
  </si>
  <si>
    <t>Сирс</t>
  </si>
  <si>
    <t>Ваш малыш от рождения до двух лет</t>
  </si>
  <si>
    <t>Евгения Носаль</t>
  </si>
  <si>
    <t>Носаль</t>
  </si>
  <si>
    <t>Роды от природы. 7 шагов к здоровым родам</t>
  </si>
  <si>
    <t>Полина Казимирова</t>
  </si>
  <si>
    <t>Казимирова</t>
  </si>
  <si>
    <t>Беларусь</t>
  </si>
  <si>
    <t>Мой ребёнок ест сам. Прикорм с удовольствием</t>
  </si>
  <si>
    <t>Габриэль Гарсиа Маркес</t>
  </si>
  <si>
    <t>Маркес</t>
  </si>
  <si>
    <t>магический реализм</t>
  </si>
  <si>
    <t>Колумбия</t>
  </si>
  <si>
    <t>Осень патриарха</t>
  </si>
  <si>
    <t>Пелам Гренвилл Вудхауз</t>
  </si>
  <si>
    <t>Вудхауз</t>
  </si>
  <si>
    <t>15.10.1881</t>
  </si>
  <si>
    <t>Ваша взяла, Дживс!</t>
  </si>
  <si>
    <t>Марти Кляйн</t>
  </si>
  <si>
    <t>Кляйн</t>
  </si>
  <si>
    <t>Сексуальный интеллект (18+)</t>
  </si>
  <si>
    <t>научпоп/просвещение</t>
  </si>
  <si>
    <t>Солвей Бергрен</t>
  </si>
  <si>
    <t>Бергрен</t>
  </si>
  <si>
    <t>Франция</t>
  </si>
  <si>
    <t>Лагом: не много, не мало. Шведская философия золотой середины</t>
  </si>
  <si>
    <t>психология</t>
  </si>
  <si>
    <t>Попурри</t>
  </si>
  <si>
    <t>Мариам Петросян</t>
  </si>
  <si>
    <t>Петросян</t>
  </si>
  <si>
    <t>Армения</t>
  </si>
  <si>
    <t>Дом, в котором…</t>
  </si>
  <si>
    <t>Livebook</t>
  </si>
  <si>
    <t>Сергей Гуриев*</t>
  </si>
  <si>
    <t>Гуриев (иноагент)</t>
  </si>
  <si>
    <t>Мифы экономики</t>
  </si>
  <si>
    <t>Манн, Иванов и Фербер</t>
  </si>
  <si>
    <t>Уильям Теккерей</t>
  </si>
  <si>
    <t>Теккерей</t>
  </si>
  <si>
    <t>реализм</t>
  </si>
  <si>
    <t>18.07.1811</t>
  </si>
  <si>
    <t>24.12.1863</t>
  </si>
  <si>
    <t>Ярмарка тщеславия</t>
  </si>
  <si>
    <t>Радмила Хакова</t>
  </si>
  <si>
    <t>Хакова</t>
  </si>
  <si>
    <t>147 свиданий</t>
  </si>
  <si>
    <t>1Q84</t>
  </si>
  <si>
    <t>Дмитрий Глуховский*</t>
  </si>
  <si>
    <t>Глуховский (иноагент)</t>
  </si>
  <si>
    <t>фантастика, постапокалиптика, публицистика</t>
  </si>
  <si>
    <t>Текст</t>
  </si>
  <si>
    <t>Коллекционер</t>
  </si>
  <si>
    <t>Чёрный Принц</t>
  </si>
  <si>
    <t>Николай Жаринов</t>
  </si>
  <si>
    <t>Жаринов-мл.</t>
  </si>
  <si>
    <t>Исповедь литературоведа</t>
  </si>
  <si>
    <t>Кафка на пляже</t>
  </si>
  <si>
    <t>Данте Алигьери</t>
  </si>
  <si>
    <t>Алигьери</t>
  </si>
  <si>
    <t>20.05.1265</t>
  </si>
  <si>
    <t>14.09.1321</t>
  </si>
  <si>
    <t>Флорентийская республика</t>
  </si>
  <si>
    <t>Божественная комедия</t>
  </si>
  <si>
    <t>поэма</t>
  </si>
  <si>
    <t>Погребённый великан</t>
  </si>
  <si>
    <t>Ханья Янагихара</t>
  </si>
  <si>
    <t>Янагихара</t>
  </si>
  <si>
    <t>Маленькая жизнь</t>
  </si>
  <si>
    <t>Любовница французского лейтенанта</t>
  </si>
  <si>
    <t>Тайная жизнь шедевров: реальные истории картин и их создателей</t>
  </si>
  <si>
    <t>Венедикт Ерофеев</t>
  </si>
  <si>
    <t>Ерофеев</t>
  </si>
  <si>
    <t>Москва - Петушки</t>
  </si>
  <si>
    <t>Аркадий и Борис Стругацкие</t>
  </si>
  <si>
    <t>Стругацкие</t>
  </si>
  <si>
    <t>Пикник на обочине</t>
  </si>
  <si>
    <t>Памела Дракерман</t>
  </si>
  <si>
    <t>Дракерман</t>
  </si>
  <si>
    <t>Французские дети не плюются едой. Секреты воспитания из Парижа</t>
  </si>
  <si>
    <t>Синдбад</t>
  </si>
  <si>
    <t>Герман Гессе</t>
  </si>
  <si>
    <t>Гессе</t>
  </si>
  <si>
    <t>02.07.1877</t>
  </si>
  <si>
    <t>Германская империя, Швейцария</t>
  </si>
  <si>
    <t>Степной волк</t>
  </si>
  <si>
    <t>Ася Казанцева</t>
  </si>
  <si>
    <t>Казанцева</t>
  </si>
  <si>
    <t>Кто бы мог подумать! Как мозг заставляет нас делать глупости</t>
  </si>
  <si>
    <t>Понедельник начинается в субботу</t>
  </si>
  <si>
    <t>Куколка</t>
  </si>
  <si>
    <t>Голоса травы</t>
  </si>
  <si>
    <t>Завтрак у Тиффани</t>
  </si>
  <si>
    <t>Фрэнсис Скотт Фицджеральд</t>
  </si>
  <si>
    <t>Фицджеральд</t>
  </si>
  <si>
    <t>24.09.1896</t>
  </si>
  <si>
    <t>Великий Гэтсби</t>
  </si>
  <si>
    <t>Художественная литература</t>
  </si>
  <si>
    <t>Ночь нежна</t>
  </si>
  <si>
    <t>Дима Зицер</t>
  </si>
  <si>
    <t>Зицер</t>
  </si>
  <si>
    <t>Свобода от воспитания</t>
  </si>
  <si>
    <t>Питер</t>
  </si>
  <si>
    <t>Фёдор Катасонов</t>
  </si>
  <si>
    <t>Катасонов</t>
  </si>
  <si>
    <t>Федиатрия</t>
  </si>
  <si>
    <t>Individuum</t>
  </si>
  <si>
    <t>Алексей Сальников</t>
  </si>
  <si>
    <t>Сальников</t>
  </si>
  <si>
    <t>Петровы в гриппе и вокруг него</t>
  </si>
  <si>
    <t>Владимир Пропп</t>
  </si>
  <si>
    <t>Пропп</t>
  </si>
  <si>
    <t>28.04.1895</t>
  </si>
  <si>
    <t>Морфология волшебной сказки</t>
  </si>
  <si>
    <t>КоЛибри</t>
  </si>
  <si>
    <t>Исторические корни волшебной сказки</t>
  </si>
  <si>
    <t>Януш Корчак</t>
  </si>
  <si>
    <t>Корчак</t>
  </si>
  <si>
    <t>22.07.1878</t>
  </si>
  <si>
    <t>Польша</t>
  </si>
  <si>
    <t>Как любить ребёнка</t>
  </si>
  <si>
    <t>Евгений Жаринов</t>
  </si>
  <si>
    <t>Жаринов-ст.</t>
  </si>
  <si>
    <t>Падшее Просвещение. Тень эпохи</t>
  </si>
  <si>
    <t>Барбара Такман</t>
  </si>
  <si>
    <t>Такман</t>
  </si>
  <si>
    <t>Августовские пушки</t>
  </si>
  <si>
    <t>Даниэль Пеннак</t>
  </si>
  <si>
    <t>Пеннак</t>
  </si>
  <si>
    <t>Как роман</t>
  </si>
  <si>
    <t>эссе</t>
  </si>
  <si>
    <t>Самокат</t>
  </si>
  <si>
    <t>Юлия Гиппенрейтер</t>
  </si>
  <si>
    <t>Гиппенрейтер</t>
  </si>
  <si>
    <t>Общаться с ребёнком. Как?</t>
  </si>
  <si>
    <t>Курт Воннегут</t>
  </si>
  <si>
    <t>Воннегут</t>
  </si>
  <si>
    <t>Колыбель для кошки</t>
  </si>
  <si>
    <t>История всех времён и народов через литературу</t>
  </si>
  <si>
    <t>По эту сторону рая</t>
  </si>
  <si>
    <t>Масару Ибука</t>
  </si>
  <si>
    <t>Ибука</t>
  </si>
  <si>
    <t>После трёх уже поздно</t>
  </si>
  <si>
    <t>Альпина нон-фикшн</t>
  </si>
  <si>
    <t>Виктория Дмитриева</t>
  </si>
  <si>
    <t>Дмитриева</t>
  </si>
  <si>
    <t>Методика раннего развития Марии Монтессори от 6 месяцев до 6 лет</t>
  </si>
  <si>
    <t>Иоганн Вольфганг Гёте</t>
  </si>
  <si>
    <t>Гёте</t>
  </si>
  <si>
    <t>просвещение, сентиментализм</t>
  </si>
  <si>
    <t>28.08.1749</t>
  </si>
  <si>
    <t>22.03.1832</t>
  </si>
  <si>
    <t>Священная Римская империя, Германский союз</t>
  </si>
  <si>
    <t>Учение о цвете</t>
  </si>
  <si>
    <t>Адель Фабер, Элейн Мазлиш</t>
  </si>
  <si>
    <t>Фабер, Мазлиш</t>
  </si>
  <si>
    <t>Как говорить, чтобы дети слушали, и как слушать, чтобы дети говорили</t>
  </si>
  <si>
    <t>Бомбора</t>
  </si>
  <si>
    <t>Послемрак</t>
  </si>
  <si>
    <t xml:space="preserve"> Механика небесной и земной любви</t>
  </si>
  <si>
    <t>Филиппа Перри</t>
  </si>
  <si>
    <t>Перри</t>
  </si>
  <si>
    <t>Как жаль, что мои родители об этом не знали (и как повезло моим детям, что теперь об этом знаю я)</t>
  </si>
  <si>
    <t>Э.О.Чаровици</t>
  </si>
  <si>
    <t>Чаровици</t>
  </si>
  <si>
    <t>Румыния</t>
  </si>
  <si>
    <t>Книга зеркал</t>
  </si>
  <si>
    <t>Охота на овец</t>
  </si>
  <si>
    <t>Слушай песню ветра</t>
  </si>
  <si>
    <t>Пинбол-1973</t>
  </si>
  <si>
    <t>Тайна средневековых текстов</t>
  </si>
  <si>
    <t>Продолжаем общаться с ребёнком. Так?</t>
  </si>
  <si>
    <t>Если с ребёнком трудно</t>
  </si>
  <si>
    <t>Мигель Сервантес</t>
  </si>
  <si>
    <t>Сервантес</t>
  </si>
  <si>
    <t>Возрождение, маньеризм</t>
  </si>
  <si>
    <t>29.09.1547</t>
  </si>
  <si>
    <t>22.04.1616</t>
  </si>
  <si>
    <t>Дон Кихот</t>
  </si>
  <si>
    <t>Анна Быкова</t>
  </si>
  <si>
    <t>Быкова</t>
  </si>
  <si>
    <t>Самостоятельный ребёнок, или как стать "ленивой мамой"</t>
  </si>
  <si>
    <t>Владимир Набоков</t>
  </si>
  <si>
    <t>Набоков</t>
  </si>
  <si>
    <t>модернизм, постмодернизм</t>
  </si>
  <si>
    <t>22.04.1899</t>
  </si>
  <si>
    <t>Российская империя, США</t>
  </si>
  <si>
    <t>Лекции о "Дон Кихоте"</t>
  </si>
  <si>
    <t>Александр Панчин</t>
  </si>
  <si>
    <t>Панчин</t>
  </si>
  <si>
    <t>Защита от тёмных искусств. Путеводитель по миру паранормальных явлений</t>
  </si>
  <si>
    <t>Corpus</t>
  </si>
  <si>
    <t>Росс В.Грин</t>
  </si>
  <si>
    <t>Грин</t>
  </si>
  <si>
    <t>Теревинф</t>
  </si>
  <si>
    <t>Джон Готтман, Джоан Деклер</t>
  </si>
  <si>
    <t>Готтман, Деклер</t>
  </si>
  <si>
    <t>Эмоциональный интеллект ребёнка. Практическое руководство для родителей</t>
  </si>
  <si>
    <t>Бойня №5, или Крестовый поход детей</t>
  </si>
  <si>
    <t>Collective</t>
  </si>
  <si>
    <t>Робин Гуд (метод обучающего чтения Ильи Франка)</t>
  </si>
  <si>
    <t>сказка</t>
  </si>
  <si>
    <t>английский язык</t>
  </si>
  <si>
    <t>ВКН</t>
  </si>
  <si>
    <t>Английские волшебные сказки (метод обучающего чтения Ильи Франка)</t>
  </si>
  <si>
    <t>Владимир Савельев</t>
  </si>
  <si>
    <t>Савельев</t>
  </si>
  <si>
    <t>Статистика и котики</t>
  </si>
  <si>
    <t>обучение IT</t>
  </si>
  <si>
    <t>Джин Желязны</t>
  </si>
  <si>
    <t>Желязны</t>
  </si>
  <si>
    <t>Говори на языке диаграмм. Пособие по визуальным коммуникациям</t>
  </si>
  <si>
    <t>Виктор Франкл</t>
  </si>
  <si>
    <t>Франкл</t>
  </si>
  <si>
    <t>Сказать жизни "Да!": психолог в концлагере</t>
  </si>
  <si>
    <t xml:space="preserve">Даниэль Канеман </t>
  </si>
  <si>
    <t>Канеман</t>
  </si>
  <si>
    <t>Израиль, США</t>
  </si>
  <si>
    <t>Думай медленно... решай быстро</t>
  </si>
  <si>
    <t xml:space="preserve">Александр Аузан </t>
  </si>
  <si>
    <t>Аузан</t>
  </si>
  <si>
    <t>Культурные коды экономики</t>
  </si>
  <si>
    <t xml:space="preserve">Александр Богачев </t>
  </si>
  <si>
    <t>Богачев</t>
  </si>
  <si>
    <t>Графики, которые убеждают всех</t>
  </si>
  <si>
    <t>Максим Ильяхов, Людмила Сарычева</t>
  </si>
  <si>
    <t>Ильяхов, Сарычева</t>
  </si>
  <si>
    <t>Пиши, сокращай. Как создавать сильный текст</t>
  </si>
  <si>
    <t>Альпина Паблишер</t>
  </si>
  <si>
    <t xml:space="preserve">Мана Такахаси, Сёко Адзума </t>
  </si>
  <si>
    <t>Такахаси, Адзума</t>
  </si>
  <si>
    <t>Занимательное программирование. Базы данных. Манга</t>
  </si>
  <si>
    <t>Додэка, ДМК Пресс</t>
  </si>
  <si>
    <t>Джим Лоулесс</t>
  </si>
  <si>
    <t>Лоулесс</t>
  </si>
  <si>
    <t>Иди туда, где страшно: именно там ты обретёшь силу</t>
  </si>
  <si>
    <t xml:space="preserve">Грейди Клейн, Алан Дебни </t>
  </si>
  <si>
    <t>Клейн, Дебни</t>
  </si>
  <si>
    <t>Статистика. Базовый курс в комиксах</t>
  </si>
  <si>
    <t>Lewis Carroll</t>
  </si>
  <si>
    <t>Carroll</t>
  </si>
  <si>
    <t>27.01.1832</t>
  </si>
  <si>
    <t>14.01.1898</t>
  </si>
  <si>
    <t>Through the Looking Glass</t>
  </si>
  <si>
    <t>Детская литература</t>
  </si>
  <si>
    <t>Alice's Adventures In Wonderland</t>
  </si>
  <si>
    <t>Best English Fairy Tales</t>
  </si>
  <si>
    <t>Short Funny Stories</t>
  </si>
  <si>
    <t>Массимо Пильюччи</t>
  </si>
  <si>
    <t>Пильюччи</t>
  </si>
  <si>
    <t>Как быть стоиком. Античная философия и современная жизнь</t>
  </si>
  <si>
    <t>Swaroop</t>
  </si>
  <si>
    <t>A Byte of Python</t>
  </si>
  <si>
    <t>Sphinx</t>
  </si>
  <si>
    <t>Уэс Маккини</t>
  </si>
  <si>
    <t>Маккини</t>
  </si>
  <si>
    <t>Python и анализ данных</t>
  </si>
  <si>
    <t>ДМК</t>
  </si>
  <si>
    <t>Автор</t>
  </si>
  <si>
    <t>Нобелевская премия, год вручения</t>
  </si>
  <si>
    <t>Пулитцеровская премия, год вручения</t>
  </si>
  <si>
    <t>Букеровская премия, год вручения</t>
  </si>
  <si>
    <t>Пол автора</t>
  </si>
  <si>
    <t>Направление</t>
  </si>
  <si>
    <t>Дата рождения автора</t>
  </si>
  <si>
    <t>Дата смерти автора</t>
  </si>
  <si>
    <t>Страна автора</t>
  </si>
  <si>
    <t>Название книги</t>
  </si>
  <si>
    <t>Год выхода книги</t>
  </si>
  <si>
    <t>Дата прочтения книги</t>
  </si>
  <si>
    <t>Тип</t>
  </si>
  <si>
    <t>Жанр</t>
  </si>
  <si>
    <t>Тематика</t>
  </si>
  <si>
    <t>Издательство</t>
  </si>
  <si>
    <t>Количество страниц</t>
  </si>
  <si>
    <t>Вид</t>
  </si>
  <si>
    <t>Фамилия автора</t>
  </si>
  <si>
    <t>женский</t>
  </si>
  <si>
    <t>мужской</t>
  </si>
  <si>
    <t>коллектив</t>
  </si>
  <si>
    <t>https://t.me/diary_musician_analyst/234</t>
  </si>
  <si>
    <t>https://t.me/diary_musician_analyst/193</t>
  </si>
  <si>
    <t>https://t.me/diary_musician_analyst/165</t>
  </si>
  <si>
    <t>https://t.me/diary_musician_analyst/142</t>
  </si>
  <si>
    <t>https://t.me/diary_musician_analyst/115</t>
  </si>
  <si>
    <t>https://t.me/diary_musician_analyst/113</t>
  </si>
  <si>
    <t>https://t.me/diary_musician_analyst/91</t>
  </si>
  <si>
    <t>https://t.me/diary_musician_analyst/88</t>
  </si>
  <si>
    <t>https://t.me/diary_musician_analyst/53</t>
  </si>
  <si>
    <t>https://t.me/diary_musician_analyst/42</t>
  </si>
  <si>
    <t>https://t.me/diary_musician_analyst/20</t>
  </si>
  <si>
    <t>Телеграм-канал</t>
  </si>
  <si>
    <t>📖 сколько книг прочитано? а сколько страниц? за какое время?</t>
  </si>
  <si>
    <t>📖 какие эпохи, жанры, страны преобладают?</t>
  </si>
  <si>
    <t>📖 кого я читала больше: женщин или мужчин? Отличается ли преобладание количества книг от объёма в страницах?</t>
  </si>
  <si>
    <t>📖 какой процент авторов - лауреаты самых известных литературных премий? Кто эти авторы?</t>
  </si>
  <si>
    <t>📖 какой автор - лидер по количеству прочитанных книг? а по количеству страниц - это тот же автор?</t>
  </si>
  <si>
    <t>📖 какого направления больше: художественной литературы или нон-фикшн? Как это выглядит в количестве книг и в объёме страниц?</t>
  </si>
  <si>
    <t>📖 в каком формате я читала больше: в бумажном или электронном? Какие издательства преобладают?</t>
  </si>
  <si>
    <t>📖 на какие темы я обращала внимание и как эти темы сменяли друг друга в разные годы?</t>
  </si>
  <si>
    <t>📖 как ещё изменялся мой читательский опыт с течением времени?</t>
  </si>
  <si>
    <t>- в исследовании используются данные моего личного читательского дневника за последние неполные 6 лет (имя автора, название произведения, дата прочтения книги)</t>
  </si>
  <si>
    <t>- годы жизни авторов, страна, годы вручения литературных премий (Нобелевская, Пулитцеровская, Букеровская) - взяты из открытых источников (в основном из Википедии - свободной энциклопедии*)</t>
  </si>
  <si>
    <t>- название издания, количество страниц - взяты из самих книг, которые я прочитала</t>
  </si>
  <si>
    <t>*РКН: сайт нарушает закон РФ</t>
  </si>
  <si>
    <t xml:space="preserve">В период 17-19 лет я ринулась осваивать различные монументальные произведения, такие как, например, "Иосиф и его братья" Томаса Манна или "Игра в бисер" Германа Гессе. </t>
  </si>
  <si>
    <t xml:space="preserve">Позднее я открыла для себя антиутопии, полюбила Ремарка, зачитывалась Достоевским. В какой-то момент я стала записывать полюбившиеся цитаты из Ремарка, впоследствии </t>
  </si>
  <si>
    <t>это преобразовалось в ведение настоящего читательского дневника. Сам Ремарк, по иронии, в него не попал, но - заложил основу хорошего дела.</t>
  </si>
  <si>
    <t xml:space="preserve"> (после периода бессонных ночей и вечных синяков под глазами), и с жадностью стала читать всё, что попадалось мне под руку. </t>
  </si>
  <si>
    <t xml:space="preserve">Поэтому в начале 2021-го мой читательский дневник выглядел по-настоящему сумбурным. Затем я стала постепенно смещаться в сторону мировой классики </t>
  </si>
  <si>
    <t xml:space="preserve">(спасибо за это Евгению и Николаю Жариновым). Но далее в 2022-м году случилось то, что случилось. Мир перевернулся, и мой читательский дневник - тоже.  </t>
  </si>
  <si>
    <t>Теперь я молодой аналитик данных, и новые знания помогут мне взглянуть на опыт своего чтения под новым углом.</t>
  </si>
  <si>
    <t xml:space="preserve">📖 сколько авторам было лет на момент написания своих произведений? я больше читала молодых или уже умудрённых жизнью авторов? </t>
  </si>
  <si>
    <t xml:space="preserve">       Каков средний возраст авторов на момент написания прочитанных мною книг? Отличается ли такой средний возраст в разрезе пола?</t>
  </si>
  <si>
    <t xml:space="preserve">📖 если рассмотреть основные интересующие темы (худож.литература, научно-популярная/просветительская и т.д.) - как они отличаются друг от друга? </t>
  </si>
  <si>
    <r>
      <t xml:space="preserve">📙 </t>
    </r>
    <r>
      <rPr>
        <b/>
        <sz val="11"/>
        <rFont val="Calibri"/>
        <family val="2"/>
        <charset val="204"/>
        <scheme val="minor"/>
      </rPr>
      <t>"Ты - это то, что ты читаешь"</t>
    </r>
    <r>
      <rPr>
        <sz val="11"/>
        <rFont val="Calibri"/>
        <family val="2"/>
        <charset val="204"/>
        <scheme val="minor"/>
      </rPr>
      <t xml:space="preserve"> - проверим, так ли это, и отражает ли читательский дневник изменения в жизни того, кто его ведёт.</t>
    </r>
  </si>
  <si>
    <r>
      <t xml:space="preserve">📓 </t>
    </r>
    <r>
      <rPr>
        <b/>
        <sz val="11"/>
        <rFont val="Calibri"/>
        <family val="2"/>
        <charset val="204"/>
        <scheme val="minor"/>
      </rPr>
      <t>Чтение - это моё хобби, и в разные годы жизни это проявлялось по-разному</t>
    </r>
    <r>
      <rPr>
        <sz val="11"/>
        <rFont val="Calibri"/>
        <family val="2"/>
        <charset val="204"/>
        <scheme val="minor"/>
      </rPr>
      <t xml:space="preserve">: например, когда мне было около 15 лет, я любила Эдгара По, Лавкрафта, Энн Райс. </t>
    </r>
  </si>
  <si>
    <r>
      <t>📒</t>
    </r>
    <r>
      <rPr>
        <b/>
        <sz val="11"/>
        <rFont val="Calibri"/>
        <family val="2"/>
        <charset val="204"/>
        <scheme val="minor"/>
      </rPr>
      <t xml:space="preserve"> Сегодня мне 32 года</t>
    </r>
    <r>
      <rPr>
        <sz val="11"/>
        <rFont val="Calibri"/>
        <family val="2"/>
        <charset val="204"/>
        <scheme val="minor"/>
      </rPr>
      <t>, и последний период моего увлечения литературой связан с периодом декрета. В это время я заново открыла для себя чтение</t>
    </r>
  </si>
  <si>
    <r>
      <t xml:space="preserve">✒️ </t>
    </r>
    <r>
      <rPr>
        <b/>
        <sz val="11"/>
        <rFont val="Calibri"/>
        <family val="2"/>
        <charset val="204"/>
        <scheme val="minor"/>
      </rPr>
      <t>Основная задача</t>
    </r>
    <r>
      <rPr>
        <sz val="11"/>
        <rFont val="Calibri"/>
        <family val="2"/>
        <charset val="204"/>
        <scheme val="minor"/>
      </rPr>
      <t xml:space="preserve"> - выявить основные черты моего литературного дневника и </t>
    </r>
    <r>
      <rPr>
        <b/>
        <sz val="11"/>
        <rFont val="Calibri"/>
        <family val="2"/>
        <charset val="204"/>
        <scheme val="minor"/>
      </rPr>
      <t>ответить на вопросы</t>
    </r>
    <r>
      <rPr>
        <sz val="11"/>
        <rFont val="Calibri"/>
        <family val="2"/>
        <charset val="204"/>
        <scheme val="minor"/>
      </rPr>
      <t xml:space="preserve">: </t>
    </r>
  </si>
  <si>
    <r>
      <rPr>
        <b/>
        <sz val="11"/>
        <rFont val="Calibri"/>
        <family val="2"/>
        <charset val="204"/>
        <scheme val="minor"/>
      </rPr>
      <t>Описание данных</t>
    </r>
    <r>
      <rPr>
        <sz val="11"/>
        <rFont val="Calibri"/>
        <family val="2"/>
        <charset val="204"/>
        <scheme val="minor"/>
      </rPr>
      <t>:</t>
    </r>
  </si>
  <si>
    <r>
      <rPr>
        <sz val="12"/>
        <rFont val="Calibri"/>
        <family val="2"/>
        <charset val="204"/>
        <scheme val="minor"/>
      </rPr>
      <t xml:space="preserve">В данном исследовании проводится </t>
    </r>
    <r>
      <rPr>
        <b/>
        <sz val="12"/>
        <rFont val="Calibri"/>
        <family val="2"/>
        <charset val="204"/>
        <scheme val="minor"/>
      </rPr>
      <t>анализ моего личного читательского дневника с 2018 по 2023 год</t>
    </r>
    <r>
      <rPr>
        <sz val="12"/>
        <rFont val="Calibri"/>
        <family val="2"/>
        <charset val="204"/>
        <scheme val="minor"/>
      </rPr>
      <t>⌛.</t>
    </r>
  </si>
  <si>
    <t>Взрывной ребёнок</t>
  </si>
  <si>
    <t>Начальная дата</t>
  </si>
  <si>
    <t>Конечная дата</t>
  </si>
  <si>
    <t>Год прочтения книги</t>
  </si>
  <si>
    <t>дней</t>
  </si>
  <si>
    <t>лет</t>
  </si>
  <si>
    <t>Всего дней</t>
  </si>
  <si>
    <t>Век выхода книги</t>
  </si>
  <si>
    <t>Названия строк</t>
  </si>
  <si>
    <t>Общий итог</t>
  </si>
  <si>
    <t>Всего:</t>
  </si>
  <si>
    <t>Пол</t>
  </si>
  <si>
    <t xml:space="preserve">Среднее кол-во страниц </t>
  </si>
  <si>
    <t>Книг</t>
  </si>
  <si>
    <t>Страниц</t>
  </si>
  <si>
    <t>Возраст автора на момент выхода книги</t>
  </si>
  <si>
    <t>Модифицированная дата рождения автора</t>
  </si>
  <si>
    <t>Модифицированный год рождения автора</t>
  </si>
  <si>
    <t>Категория возраста автора</t>
  </si>
  <si>
    <t xml:space="preserve">       Сколько в каждой теме книг, страниц, стран, каков возраст и пол авторов?</t>
  </si>
  <si>
    <t>Максимум по полю Пулитцеровская премия, год вручения</t>
  </si>
  <si>
    <t>Максимум по полю Нобелевская премия, год вручения</t>
  </si>
  <si>
    <t>Максимум по полю Букеровская премия, год вручения</t>
  </si>
  <si>
    <t>Всего авторов</t>
  </si>
  <si>
    <t>Количество</t>
  </si>
  <si>
    <t>Процент</t>
  </si>
  <si>
    <r>
      <t xml:space="preserve">Лауреатов </t>
    </r>
    <r>
      <rPr>
        <b/>
        <sz val="11"/>
        <color theme="1"/>
        <rFont val="Calibri"/>
        <family val="2"/>
        <charset val="204"/>
        <scheme val="minor"/>
      </rPr>
      <t>Нобелевской</t>
    </r>
    <r>
      <rPr>
        <sz val="11"/>
        <color theme="1"/>
        <rFont val="Calibri"/>
        <family val="2"/>
        <charset val="204"/>
        <scheme val="minor"/>
      </rPr>
      <t xml:space="preserve"> премии</t>
    </r>
  </si>
  <si>
    <r>
      <t xml:space="preserve">Лауреатов </t>
    </r>
    <r>
      <rPr>
        <b/>
        <sz val="11"/>
        <color theme="1"/>
        <rFont val="Calibri"/>
        <family val="2"/>
        <charset val="204"/>
        <scheme val="minor"/>
      </rPr>
      <t>Пулитцеровской</t>
    </r>
    <r>
      <rPr>
        <sz val="11"/>
        <color theme="1"/>
        <rFont val="Calibri"/>
        <family val="2"/>
        <charset val="204"/>
        <scheme val="minor"/>
      </rPr>
      <t xml:space="preserve"> премии</t>
    </r>
  </si>
  <si>
    <r>
      <t xml:space="preserve">Лауреатов </t>
    </r>
    <r>
      <rPr>
        <b/>
        <sz val="11"/>
        <color theme="1"/>
        <rFont val="Calibri"/>
        <family val="2"/>
        <charset val="204"/>
        <scheme val="minor"/>
      </rPr>
      <t>Букеровской</t>
    </r>
    <r>
      <rPr>
        <sz val="11"/>
        <color theme="1"/>
        <rFont val="Calibri"/>
        <family val="2"/>
        <charset val="204"/>
        <scheme val="minor"/>
      </rPr>
      <t xml:space="preserve"> премии</t>
    </r>
  </si>
  <si>
    <t/>
  </si>
  <si>
    <t>Нобелевская премия</t>
  </si>
  <si>
    <t>Пулитцеровская премия</t>
  </si>
  <si>
    <t>Букеровская премия</t>
  </si>
  <si>
    <t>Дней на прочтение</t>
  </si>
  <si>
    <t>Скорость чтения (стр в день)</t>
  </si>
  <si>
    <t>Вопросы и ответы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</si>
</sst>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i/>
      <sz val="16"/>
      <color theme="1"/>
      <name val="Calibri"/>
      <family val="2"/>
      <charset val="20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9">
    <xf numFmtId="0" fontId="0" fillId="0" borderId="0" xfId="0"/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6" fillId="0" borderId="0" xfId="0" applyFont="1"/>
    <xf numFmtId="0" fontId="16" fillId="33" borderId="0" xfId="0" applyFont="1" applyFill="1" applyAlignment="1">
      <alignment horizontal="center" vertical="center" wrapText="1"/>
    </xf>
    <xf numFmtId="14" fontId="16" fillId="33" borderId="0" xfId="0" applyNumberFormat="1" applyFont="1" applyFill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0" fillId="35" borderId="0" xfId="0" applyFill="1" applyAlignment="1">
      <alignment horizontal="center" vertical="center" wrapText="1"/>
    </xf>
    <xf numFmtId="0" fontId="0" fillId="36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37" borderId="0" xfId="0" applyFont="1" applyFill="1" applyAlignment="1">
      <alignment horizontal="center" vertical="center"/>
    </xf>
    <xf numFmtId="0" fontId="18" fillId="38" borderId="0" xfId="42" applyFill="1" applyAlignment="1">
      <alignment vertical="center" wrapText="1"/>
    </xf>
    <xf numFmtId="0" fontId="0" fillId="39" borderId="0" xfId="0" applyFill="1"/>
    <xf numFmtId="0" fontId="17" fillId="0" borderId="0" xfId="0" applyFont="1"/>
    <xf numFmtId="0" fontId="19" fillId="39" borderId="0" xfId="0" applyFont="1" applyFill="1"/>
    <xf numFmtId="0" fontId="19" fillId="0" borderId="0" xfId="0" applyFont="1"/>
    <xf numFmtId="0" fontId="19" fillId="39" borderId="0" xfId="0" applyFont="1" applyFill="1" applyAlignment="1">
      <alignment horizontal="center"/>
    </xf>
    <xf numFmtId="0" fontId="21" fillId="39" borderId="0" xfId="0" applyFont="1" applyFill="1"/>
    <xf numFmtId="0" fontId="0" fillId="40" borderId="0" xfId="0" applyFill="1"/>
    <xf numFmtId="0" fontId="0" fillId="0" borderId="0" xfId="0" applyAlignment="1">
      <alignment horizontal="right"/>
    </xf>
    <xf numFmtId="1" fontId="16" fillId="33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0" fontId="23" fillId="41" borderId="0" xfId="0" applyFont="1" applyFill="1" applyAlignment="1">
      <alignment vertical="center" wrapText="1"/>
    </xf>
    <xf numFmtId="14" fontId="0" fillId="41" borderId="10" xfId="0" applyNumberFormat="1" applyFill="1" applyBorder="1" applyAlignment="1">
      <alignment horizontal="center"/>
    </xf>
    <xf numFmtId="0" fontId="0" fillId="41" borderId="10" xfId="0" applyFill="1" applyBorder="1" applyAlignment="1">
      <alignment horizontal="center"/>
    </xf>
    <xf numFmtId="0" fontId="0" fillId="41" borderId="10" xfId="0" applyFill="1" applyBorder="1" applyAlignment="1">
      <alignment horizontal="center" vertical="center"/>
    </xf>
    <xf numFmtId="0" fontId="16" fillId="41" borderId="10" xfId="0" applyFont="1" applyFill="1" applyBorder="1" applyAlignment="1">
      <alignment horizontal="center" wrapText="1"/>
    </xf>
    <xf numFmtId="0" fontId="16" fillId="41" borderId="10" xfId="0" applyFont="1" applyFill="1" applyBorder="1" applyAlignment="1">
      <alignment horizontal="center" vertical="center" wrapText="1"/>
    </xf>
    <xf numFmtId="0" fontId="16" fillId="41" borderId="10" xfId="0" applyFont="1" applyFill="1" applyBorder="1" applyAlignment="1">
      <alignment horizontal="center" vertical="center"/>
    </xf>
    <xf numFmtId="0" fontId="0" fillId="41" borderId="10" xfId="0" applyFill="1" applyBorder="1" applyAlignment="1">
      <alignment horizontal="left"/>
    </xf>
    <xf numFmtId="0" fontId="0" fillId="41" borderId="10" xfId="0" applyFill="1" applyBorder="1"/>
    <xf numFmtId="0" fontId="0" fillId="41" borderId="10" xfId="0" applyFill="1" applyBorder="1" applyAlignment="1">
      <alignment wrapText="1"/>
    </xf>
    <xf numFmtId="0" fontId="0" fillId="41" borderId="10" xfId="0" applyFill="1" applyBorder="1" applyAlignment="1">
      <alignment textRotation="90" wrapText="1"/>
    </xf>
    <xf numFmtId="9" fontId="0" fillId="41" borderId="10" xfId="0" applyNumberFormat="1" applyFill="1" applyBorder="1"/>
    <xf numFmtId="0" fontId="16" fillId="41" borderId="10" xfId="0" applyFont="1" applyFill="1" applyBorder="1"/>
    <xf numFmtId="0" fontId="1" fillId="41" borderId="10" xfId="0" applyFont="1" applyFill="1" applyBorder="1" applyAlignment="1">
      <alignment wrapText="1"/>
    </xf>
    <xf numFmtId="0" fontId="0" fillId="39" borderId="0" xfId="0" applyFill="1" applyAlignment="1">
      <alignment shrinkToFit="1"/>
    </xf>
    <xf numFmtId="0" fontId="0" fillId="39" borderId="0" xfId="0" applyFill="1" applyAlignment="1">
      <alignment vertical="center" wrapText="1"/>
    </xf>
    <xf numFmtId="0" fontId="16" fillId="39" borderId="0" xfId="0" applyFont="1" applyFill="1" applyAlignment="1">
      <alignment vertical="center" wrapText="1"/>
    </xf>
    <xf numFmtId="0" fontId="16" fillId="39" borderId="0" xfId="0" applyFont="1" applyFill="1"/>
    <xf numFmtId="14" fontId="0" fillId="39" borderId="0" xfId="0" applyNumberFormat="1" applyFill="1"/>
    <xf numFmtId="0" fontId="0" fillId="39" borderId="0" xfId="0" applyFill="1" applyAlignment="1">
      <alignment horizontal="left"/>
    </xf>
    <xf numFmtId="0" fontId="26" fillId="41" borderId="0" xfId="0" applyFont="1" applyFill="1" applyAlignment="1">
      <alignment horizontal="center" vertical="center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0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</dxf>
    <dxf>
      <font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5"/>
          <bgColor theme="8" tint="0.79998168889431442"/>
        </patternFill>
      </fill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colors>
    <mruColors>
      <color rgb="FFCDF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Распределение прочитанных книг по годам</a:t>
            </a:r>
            <a:endParaRPr lang="ru-RU"/>
          </a:p>
        </c:rich>
      </c:tx>
      <c:layout>
        <c:manualLayout>
          <c:xMode val="edge"/>
          <c:yMode val="edge"/>
          <c:x val="0.12864583333333332"/>
          <c:y val="2.5252525252525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</c:strLit>
          </c:cat>
          <c:val>
            <c:numLit>
              <c:formatCode>General</c:formatCode>
              <c:ptCount val="6"/>
              <c:pt idx="0">
                <c:v>5</c:v>
              </c:pt>
              <c:pt idx="1">
                <c:v>19</c:v>
              </c:pt>
              <c:pt idx="2">
                <c:v>4</c:v>
              </c:pt>
              <c:pt idx="3">
                <c:v>47</c:v>
              </c:pt>
              <c:pt idx="4">
                <c:v>27</c:v>
              </c:pt>
              <c:pt idx="5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CACD-499A-8EDE-2E5147B81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008608"/>
        <c:axId val="448008968"/>
      </c:barChart>
      <c:catAx>
        <c:axId val="44800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008968"/>
        <c:crosses val="autoZero"/>
        <c:auto val="1"/>
        <c:lblAlgn val="ctr"/>
        <c:lblOffset val="100"/>
        <c:noMultiLvlLbl val="0"/>
      </c:catAx>
      <c:valAx>
        <c:axId val="44800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00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... и количестве страниц,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женский</c:v>
              </c:pt>
              <c:pt idx="1">
                <c:v>коллектив</c:v>
              </c:pt>
              <c:pt idx="2">
                <c:v>мужской</c:v>
              </c:pt>
            </c:strLit>
          </c:cat>
          <c:val>
            <c:numLit>
              <c:formatCode>General</c:formatCode>
              <c:ptCount val="3"/>
              <c:pt idx="0">
                <c:v>8348</c:v>
              </c:pt>
              <c:pt idx="1">
                <c:v>3758</c:v>
              </c:pt>
              <c:pt idx="2">
                <c:v>29498</c:v>
              </c:pt>
            </c:numLit>
          </c:val>
          <c:extLst>
            <c:ext xmlns:c16="http://schemas.microsoft.com/office/drawing/2014/chart" uri="{C3380CC4-5D6E-409C-BE32-E72D297353CC}">
              <c16:uniqueId val="{00000000-DA8F-4102-8F53-C52F33367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950752"/>
        <c:axId val="1041951112"/>
      </c:barChart>
      <c:catAx>
        <c:axId val="10419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пол автора</a:t>
                </a:r>
              </a:p>
            </c:rich>
          </c:tx>
          <c:layout>
            <c:manualLayout>
              <c:xMode val="edge"/>
              <c:yMode val="edge"/>
              <c:x val="0.38608182012303349"/>
              <c:y val="0.85941519494340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951112"/>
        <c:crosses val="autoZero"/>
        <c:auto val="1"/>
        <c:lblAlgn val="ctr"/>
        <c:lblOffset val="100"/>
        <c:noMultiLvlLbl val="0"/>
      </c:catAx>
      <c:valAx>
        <c:axId val="10419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страниц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9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</a:t>
            </a:r>
            <a:r>
              <a:rPr lang="ru-RU" baseline="0"/>
              <a:t> авторы-ж</a:t>
            </a:r>
            <a:r>
              <a:rPr lang="ru-RU"/>
              <a:t>енщины в среднем чуть более многословны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'Таблицы и графики'!$U$53</c:f>
              <c:strCache>
                <c:ptCount val="1"/>
                <c:pt idx="0">
                  <c:v>Среднее кол-во страниц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'Таблицы и графики'!$R$54:$R$56</c:f>
              <c:strCache>
                <c:ptCount val="3"/>
                <c:pt idx="0">
                  <c:v>женский</c:v>
                </c:pt>
                <c:pt idx="1">
                  <c:v>коллектив</c:v>
                </c:pt>
                <c:pt idx="2">
                  <c:v>мужской</c:v>
                </c:pt>
              </c:strCache>
            </c:strRef>
          </c:cat>
          <c:val>
            <c:numRef>
              <c:f>'Таблицы и графики'!$U$54:$U$56</c:f>
              <c:numCache>
                <c:formatCode>General</c:formatCode>
                <c:ptCount val="3"/>
                <c:pt idx="0">
                  <c:v>417.4</c:v>
                </c:pt>
                <c:pt idx="1">
                  <c:v>313.16666666666669</c:v>
                </c:pt>
                <c:pt idx="2">
                  <c:v>378.17948717948718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7-4D78-8C60-BCFECC800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331320"/>
        <c:axId val="1117327720"/>
      </c:barChart>
      <c:catAx>
        <c:axId val="1117331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пол</a:t>
                </a:r>
                <a:r>
                  <a:rPr lang="ru-RU" baseline="0"/>
                  <a:t> автора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6699633527293873"/>
              <c:y val="0.849231898305238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7327720"/>
        <c:crosses val="autoZero"/>
        <c:auto val="1"/>
        <c:lblAlgn val="ctr"/>
        <c:lblOffset val="100"/>
        <c:noMultiLvlLbl val="0"/>
      </c:catAx>
      <c:valAx>
        <c:axId val="111732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</a:t>
                </a:r>
                <a:r>
                  <a:rPr lang="ru-RU" baseline="0"/>
                  <a:t> кол-во страниц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868830729685846E-2"/>
              <c:y val="0.300730274215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73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Наибольшее</a:t>
            </a:r>
            <a:r>
              <a:rPr lang="ru-RU" baseline="0"/>
              <a:t> число авторов написали свои произведения в возрасте от 30 до 60 лет, </a:t>
            </a:r>
          </a:p>
          <a:p>
            <a:pPr>
              <a:defRPr/>
            </a:pPr>
            <a:r>
              <a:rPr lang="ru-RU" baseline="0"/>
              <a:t>то есть в расцвете сил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1">
                <c:v>до 30 лет</c:v>
              </c:pt>
              <c:pt idx="2">
                <c:v>от 30 до 40 лет</c:v>
              </c:pt>
              <c:pt idx="3">
                <c:v>от 40 до 50 лет</c:v>
              </c:pt>
              <c:pt idx="4">
                <c:v>от 50 до 60 лет</c:v>
              </c:pt>
              <c:pt idx="5">
                <c:v>от 60 до 70 лет</c:v>
              </c:pt>
              <c:pt idx="6">
                <c:v>от 70 лет и старше</c:v>
              </c:pt>
            </c:strLit>
          </c:cat>
          <c:val>
            <c:numLit>
              <c:formatCode>General</c:formatCode>
              <c:ptCount val="7"/>
              <c:pt idx="0">
                <c:v>20</c:v>
              </c:pt>
              <c:pt idx="1">
                <c:v>8</c:v>
              </c:pt>
              <c:pt idx="2">
                <c:v>26</c:v>
              </c:pt>
              <c:pt idx="3">
                <c:v>21</c:v>
              </c:pt>
              <c:pt idx="4">
                <c:v>21</c:v>
              </c:pt>
              <c:pt idx="5">
                <c:v>11</c:v>
              </c:pt>
              <c:pt idx="6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58CD-49EB-8EBA-088030933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931672"/>
        <c:axId val="1041934552"/>
      </c:barChart>
      <c:catAx>
        <c:axId val="104193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934552"/>
        <c:crosses val="autoZero"/>
        <c:auto val="1"/>
        <c:lblAlgn val="ctr"/>
        <c:lblOffset val="100"/>
        <c:noMultiLvlLbl val="0"/>
      </c:catAx>
      <c:valAx>
        <c:axId val="104193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книг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93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 авторов различный: на момент выхода книг</a:t>
            </a:r>
            <a:r>
              <a:rPr lang="ru-RU" baseline="0"/>
              <a:t> им </a:t>
            </a:r>
            <a:r>
              <a:rPr lang="ru-RU"/>
              <a:t>было от 19 до 80 лет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Данные!$P$1</c:f>
              <c:strCache>
                <c:ptCount val="1"/>
                <c:pt idx="0">
                  <c:v>Возраст автора на момент выхода книги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Данные!$P$2:$P$122</c:f>
              <c:numCache>
                <c:formatCode>General</c:formatCode>
                <c:ptCount val="121"/>
                <c:pt idx="0">
                  <c:v>32</c:v>
                </c:pt>
                <c:pt idx="1">
                  <c:v>35</c:v>
                </c:pt>
                <c:pt idx="2">
                  <c:v>37</c:v>
                </c:pt>
                <c:pt idx="3">
                  <c:v>34</c:v>
                </c:pt>
                <c:pt idx="4">
                  <c:v>38</c:v>
                </c:pt>
                <c:pt idx="5">
                  <c:v>37</c:v>
                </c:pt>
                <c:pt idx="6">
                  <c:v>44</c:v>
                </c:pt>
                <c:pt idx="7">
                  <c:v>47</c:v>
                </c:pt>
                <c:pt idx="8">
                  <c:v>24</c:v>
                </c:pt>
                <c:pt idx="9">
                  <c:v>19</c:v>
                </c:pt>
                <c:pt idx="10">
                  <c:v>51</c:v>
                </c:pt>
                <c:pt idx="11">
                  <c:v>59</c:v>
                </c:pt>
                <c:pt idx="12">
                  <c:v>41</c:v>
                </c:pt>
                <c:pt idx="13">
                  <c:v>55</c:v>
                </c:pt>
                <c:pt idx="14">
                  <c:v>28</c:v>
                </c:pt>
                <c:pt idx="15">
                  <c:v>32</c:v>
                </c:pt>
                <c:pt idx="16">
                  <c:v>35</c:v>
                </c:pt>
                <c:pt idx="17">
                  <c:v>50</c:v>
                </c:pt>
                <c:pt idx="18">
                  <c:v>36</c:v>
                </c:pt>
                <c:pt idx="19">
                  <c:v>46</c:v>
                </c:pt>
                <c:pt idx="20">
                  <c:v>33</c:v>
                </c:pt>
                <c:pt idx="21">
                  <c:v>49</c:v>
                </c:pt>
                <c:pt idx="22">
                  <c:v>43</c:v>
                </c:pt>
                <c:pt idx="23">
                  <c:v>49</c:v>
                </c:pt>
                <c:pt idx="24">
                  <c:v>53</c:v>
                </c:pt>
                <c:pt idx="25">
                  <c:v>0</c:v>
                </c:pt>
                <c:pt idx="26">
                  <c:v>0</c:v>
                </c:pt>
                <c:pt idx="27">
                  <c:v>48</c:v>
                </c:pt>
                <c:pt idx="28">
                  <c:v>53</c:v>
                </c:pt>
                <c:pt idx="29">
                  <c:v>0</c:v>
                </c:pt>
                <c:pt idx="30">
                  <c:v>0</c:v>
                </c:pt>
                <c:pt idx="31">
                  <c:v>40</c:v>
                </c:pt>
                <c:pt idx="32">
                  <c:v>49</c:v>
                </c:pt>
                <c:pt idx="33">
                  <c:v>37</c:v>
                </c:pt>
                <c:pt idx="34">
                  <c:v>36</c:v>
                </c:pt>
                <c:pt idx="35">
                  <c:v>61</c:v>
                </c:pt>
                <c:pt idx="36">
                  <c:v>38</c:v>
                </c:pt>
                <c:pt idx="37">
                  <c:v>37</c:v>
                </c:pt>
                <c:pt idx="38">
                  <c:v>54</c:v>
                </c:pt>
                <c:pt idx="39">
                  <c:v>0</c:v>
                </c:pt>
                <c:pt idx="40">
                  <c:v>53</c:v>
                </c:pt>
                <c:pt idx="41">
                  <c:v>56</c:v>
                </c:pt>
                <c:pt idx="42">
                  <c:v>61</c:v>
                </c:pt>
                <c:pt idx="43">
                  <c:v>41</c:v>
                </c:pt>
                <c:pt idx="44">
                  <c:v>43</c:v>
                </c:pt>
                <c:pt idx="45">
                  <c:v>0</c:v>
                </c:pt>
                <c:pt idx="46">
                  <c:v>31</c:v>
                </c:pt>
                <c:pt idx="47">
                  <c:v>47</c:v>
                </c:pt>
                <c:pt idx="48">
                  <c:v>0</c:v>
                </c:pt>
                <c:pt idx="49">
                  <c:v>50</c:v>
                </c:pt>
                <c:pt idx="50">
                  <c:v>28</c:v>
                </c:pt>
                <c:pt idx="51">
                  <c:v>40</c:v>
                </c:pt>
                <c:pt idx="52">
                  <c:v>59</c:v>
                </c:pt>
                <c:pt idx="53">
                  <c:v>27</c:v>
                </c:pt>
                <c:pt idx="54">
                  <c:v>34</c:v>
                </c:pt>
                <c:pt idx="55">
                  <c:v>29</c:v>
                </c:pt>
                <c:pt idx="56">
                  <c:v>38</c:v>
                </c:pt>
                <c:pt idx="57">
                  <c:v>53</c:v>
                </c:pt>
                <c:pt idx="58">
                  <c:v>36</c:v>
                </c:pt>
                <c:pt idx="59">
                  <c:v>38</c:v>
                </c:pt>
                <c:pt idx="60">
                  <c:v>33</c:v>
                </c:pt>
                <c:pt idx="61">
                  <c:v>51</c:v>
                </c:pt>
                <c:pt idx="62">
                  <c:v>42</c:v>
                </c:pt>
                <c:pt idx="63">
                  <c:v>67</c:v>
                </c:pt>
                <c:pt idx="64">
                  <c:v>50</c:v>
                </c:pt>
                <c:pt idx="65">
                  <c:v>48</c:v>
                </c:pt>
                <c:pt idx="66">
                  <c:v>65</c:v>
                </c:pt>
                <c:pt idx="67">
                  <c:v>41</c:v>
                </c:pt>
                <c:pt idx="68">
                  <c:v>67</c:v>
                </c:pt>
                <c:pt idx="69">
                  <c:v>24</c:v>
                </c:pt>
                <c:pt idx="70">
                  <c:v>63</c:v>
                </c:pt>
                <c:pt idx="71">
                  <c:v>0</c:v>
                </c:pt>
                <c:pt idx="72">
                  <c:v>61</c:v>
                </c:pt>
                <c:pt idx="73">
                  <c:v>52</c:v>
                </c:pt>
                <c:pt idx="74">
                  <c:v>55</c:v>
                </c:pt>
                <c:pt idx="75">
                  <c:v>55</c:v>
                </c:pt>
                <c:pt idx="76">
                  <c:v>61</c:v>
                </c:pt>
                <c:pt idx="77">
                  <c:v>53</c:v>
                </c:pt>
                <c:pt idx="78">
                  <c:v>33</c:v>
                </c:pt>
                <c:pt idx="79">
                  <c:v>30</c:v>
                </c:pt>
                <c:pt idx="80">
                  <c:v>34</c:v>
                </c:pt>
                <c:pt idx="81">
                  <c:v>66</c:v>
                </c:pt>
                <c:pt idx="82">
                  <c:v>79</c:v>
                </c:pt>
                <c:pt idx="83">
                  <c:v>47</c:v>
                </c:pt>
                <c:pt idx="84">
                  <c:v>68</c:v>
                </c:pt>
                <c:pt idx="85">
                  <c:v>42</c:v>
                </c:pt>
                <c:pt idx="86">
                  <c:v>53</c:v>
                </c:pt>
                <c:pt idx="87">
                  <c:v>32</c:v>
                </c:pt>
                <c:pt idx="88">
                  <c:v>41</c:v>
                </c:pt>
                <c:pt idx="89">
                  <c:v>55</c:v>
                </c:pt>
                <c:pt idx="90">
                  <c:v>47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72</c:v>
                </c:pt>
                <c:pt idx="96">
                  <c:v>77</c:v>
                </c:pt>
                <c:pt idx="97">
                  <c:v>68</c:v>
                </c:pt>
                <c:pt idx="98">
                  <c:v>0</c:v>
                </c:pt>
                <c:pt idx="99">
                  <c:v>0</c:v>
                </c:pt>
                <c:pt idx="100">
                  <c:v>23</c:v>
                </c:pt>
                <c:pt idx="101">
                  <c:v>0</c:v>
                </c:pt>
                <c:pt idx="102">
                  <c:v>0</c:v>
                </c:pt>
                <c:pt idx="103">
                  <c:v>39</c:v>
                </c:pt>
                <c:pt idx="104">
                  <c:v>33</c:v>
                </c:pt>
                <c:pt idx="105">
                  <c:v>0</c:v>
                </c:pt>
                <c:pt idx="106">
                  <c:v>0</c:v>
                </c:pt>
                <c:pt idx="107">
                  <c:v>54</c:v>
                </c:pt>
                <c:pt idx="108">
                  <c:v>0</c:v>
                </c:pt>
                <c:pt idx="1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D-4FB5-AE7E-9F352724A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298040"/>
        <c:axId val="1380294800"/>
      </c:scatterChart>
      <c:valAx>
        <c:axId val="138029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</a:t>
                </a:r>
                <a:r>
                  <a:rPr lang="ru-RU" baseline="0"/>
                  <a:t> записи в дневнике</a:t>
                </a:r>
              </a:p>
            </c:rich>
          </c:tx>
          <c:layout>
            <c:manualLayout>
              <c:xMode val="edge"/>
              <c:yMode val="edge"/>
              <c:x val="0.3580960192475939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0294800"/>
        <c:crosses val="autoZero"/>
        <c:crossBetween val="midCat"/>
      </c:valAx>
      <c:valAx>
        <c:axId val="13802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  <a:r>
                  <a:rPr lang="ru-RU" baseline="0"/>
                  <a:t> автора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029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 среднем на момент выхода</a:t>
            </a:r>
            <a:r>
              <a:rPr lang="ru-RU" baseline="0"/>
              <a:t> книг авторам было по 45 лет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45.611111111111114</c:v>
              </c:pt>
            </c:numLit>
          </c:val>
          <c:extLst>
            <c:ext xmlns:c16="http://schemas.microsoft.com/office/drawing/2014/chart" uri="{C3380CC4-5D6E-409C-BE32-E72D297353CC}">
              <c16:uniqueId val="{00000000-1B24-451C-AC17-4658E2ED8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834304"/>
        <c:axId val="1101835024"/>
      </c:barChart>
      <c:catAx>
        <c:axId val="1101834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1835024"/>
        <c:crosses val="autoZero"/>
        <c:auto val="1"/>
        <c:lblAlgn val="ctr"/>
        <c:lblOffset val="100"/>
        <c:noMultiLvlLbl val="0"/>
      </c:catAx>
      <c:valAx>
        <c:axId val="11018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  <a:r>
                  <a:rPr lang="ru-RU" baseline="0"/>
                  <a:t> в годах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183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 среднем женщины выпускали свои книги в чуть более зрелом возрасте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женский</c:v>
              </c:pt>
              <c:pt idx="1">
                <c:v>коллектив</c:v>
              </c:pt>
              <c:pt idx="2">
                <c:v>мужской</c:v>
              </c:pt>
            </c:strLit>
          </c:cat>
          <c:val>
            <c:numLit>
              <c:formatCode>General</c:formatCode>
              <c:ptCount val="3"/>
              <c:pt idx="0">
                <c:v>49.333333333333336</c:v>
              </c:pt>
              <c:pt idx="1">
                <c:v>45</c:v>
              </c:pt>
              <c:pt idx="2">
                <c:v>44.855072463768117</c:v>
              </c:pt>
            </c:numLit>
          </c:val>
          <c:extLst>
            <c:ext xmlns:c16="http://schemas.microsoft.com/office/drawing/2014/chart" uri="{C3380CC4-5D6E-409C-BE32-E72D297353CC}">
              <c16:uniqueId val="{00000000-6D65-4096-AA9E-F7F1F81E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108976"/>
        <c:axId val="1380109336"/>
      </c:barChart>
      <c:catAx>
        <c:axId val="138010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0109336"/>
        <c:crosses val="autoZero"/>
        <c:auto val="1"/>
        <c:lblAlgn val="ctr"/>
        <c:lblOffset val="100"/>
        <c:noMultiLvlLbl val="0"/>
      </c:catAx>
      <c:valAx>
        <c:axId val="1380109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010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Художественная литература на первом месте</a:t>
            </a:r>
            <a:r>
              <a:rPr lang="ru-RU" baseline="0"/>
              <a:t> по количеству прочитанных книг</a:t>
            </a:r>
            <a:endParaRPr lang="ru-RU"/>
          </a:p>
        </c:rich>
      </c:tx>
      <c:layout>
        <c:manualLayout>
          <c:xMode val="edge"/>
          <c:yMode val="edge"/>
          <c:x val="0.1510901137357830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психология</c:v>
              </c:pt>
              <c:pt idx="1">
                <c:v>английский язык</c:v>
              </c:pt>
              <c:pt idx="2">
                <c:v>обучение IT</c:v>
              </c:pt>
              <c:pt idx="3">
                <c:v>научпоп/просвещение</c:v>
              </c:pt>
              <c:pt idx="4">
                <c:v>дети и родители</c:v>
              </c:pt>
              <c:pt idx="5">
                <c:v>художественная литература</c:v>
              </c:pt>
            </c:strLit>
          </c:cat>
          <c:val>
            <c:numLit>
              <c:formatCode>General</c:formatCode>
              <c:ptCount val="6"/>
              <c:pt idx="0">
                <c:v>5</c:v>
              </c:pt>
              <c:pt idx="1">
                <c:v>6</c:v>
              </c:pt>
              <c:pt idx="2">
                <c:v>8</c:v>
              </c:pt>
              <c:pt idx="3">
                <c:v>15</c:v>
              </c:pt>
              <c:pt idx="4">
                <c:v>19</c:v>
              </c:pt>
              <c:pt idx="5">
                <c:v>57</c:v>
              </c:pt>
            </c:numLit>
          </c:val>
          <c:extLst>
            <c:ext xmlns:c16="http://schemas.microsoft.com/office/drawing/2014/chart" uri="{C3380CC4-5D6E-409C-BE32-E72D297353CC}">
              <c16:uniqueId val="{00000000-242E-460B-B9C7-6E58FE75E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72892992"/>
        <c:axId val="1072896232"/>
      </c:barChart>
      <c:catAx>
        <c:axId val="107289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896232"/>
        <c:crosses val="autoZero"/>
        <c:auto val="1"/>
        <c:lblAlgn val="ctr"/>
        <c:lblOffset val="100"/>
        <c:noMultiLvlLbl val="0"/>
      </c:catAx>
      <c:valAx>
        <c:axId val="107289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книг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89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</a:t>
            </a:r>
            <a:r>
              <a:rPr lang="ru-RU" baseline="0"/>
              <a:t> по к</a:t>
            </a:r>
            <a:r>
              <a:rPr lang="ru-RU"/>
              <a:t>оличеству прочитанных страниц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английский язык</c:v>
              </c:pt>
              <c:pt idx="1">
                <c:v>психология</c:v>
              </c:pt>
              <c:pt idx="2">
                <c:v>обучение IT</c:v>
              </c:pt>
              <c:pt idx="3">
                <c:v>научпоп/просвещение</c:v>
              </c:pt>
              <c:pt idx="4">
                <c:v>дети и родители</c:v>
              </c:pt>
              <c:pt idx="5">
                <c:v>художественная литература</c:v>
              </c:pt>
            </c:strLit>
          </c:cat>
          <c:val>
            <c:numLit>
              <c:formatCode>General</c:formatCode>
              <c:ptCount val="6"/>
              <c:pt idx="0">
                <c:v>1104</c:v>
              </c:pt>
              <c:pt idx="1">
                <c:v>1526</c:v>
              </c:pt>
              <c:pt idx="2">
                <c:v>2411</c:v>
              </c:pt>
              <c:pt idx="3">
                <c:v>5388</c:v>
              </c:pt>
              <c:pt idx="4">
                <c:v>6224</c:v>
              </c:pt>
              <c:pt idx="5">
                <c:v>24951</c:v>
              </c:pt>
            </c:numLit>
          </c:val>
          <c:extLst>
            <c:ext xmlns:c16="http://schemas.microsoft.com/office/drawing/2014/chart" uri="{C3380CC4-5D6E-409C-BE32-E72D297353CC}">
              <c16:uniqueId val="{00000000-24B0-4C55-BAAE-C2FD3851E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0109696"/>
        <c:axId val="1380106456"/>
      </c:barChart>
      <c:catAx>
        <c:axId val="1380109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0106456"/>
        <c:crosses val="autoZero"/>
        <c:auto val="1"/>
        <c:lblAlgn val="ctr"/>
        <c:lblOffset val="100"/>
        <c:noMultiLvlLbl val="0"/>
      </c:catAx>
      <c:valAx>
        <c:axId val="138010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страниц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01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Наибольшее разнообразие стран - в</a:t>
            </a:r>
            <a:r>
              <a:rPr lang="ru-RU" baseline="0"/>
              <a:t> жанре художественной литературы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Российская империя, США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психология</c:v>
              </c:pt>
              <c:pt idx="1">
                <c:v>английский язык</c:v>
              </c:pt>
              <c:pt idx="2">
                <c:v>обучение IT</c:v>
              </c:pt>
              <c:pt idx="3">
                <c:v>научпоп/просвещение</c:v>
              </c:pt>
              <c:pt idx="4">
                <c:v>дети и родители</c:v>
              </c:pt>
              <c:pt idx="5">
                <c:v>художественная литература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41AC-41C1-85A7-48099F793848}"/>
            </c:ext>
          </c:extLst>
        </c:ser>
        <c:ser>
          <c:idx val="1"/>
          <c:order val="1"/>
          <c:tx>
            <c:v>Колумбия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психология</c:v>
              </c:pt>
              <c:pt idx="1">
                <c:v>английский язык</c:v>
              </c:pt>
              <c:pt idx="2">
                <c:v>обучение IT</c:v>
              </c:pt>
              <c:pt idx="3">
                <c:v>научпоп/просвещение</c:v>
              </c:pt>
              <c:pt idx="4">
                <c:v>дети и родители</c:v>
              </c:pt>
              <c:pt idx="5">
                <c:v>художественная литература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4-41AC-41C1-85A7-48099F793848}"/>
            </c:ext>
          </c:extLst>
        </c:ser>
        <c:ser>
          <c:idx val="2"/>
          <c:order val="2"/>
          <c:tx>
            <c:v>Польша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психология</c:v>
              </c:pt>
              <c:pt idx="1">
                <c:v>английский язык</c:v>
              </c:pt>
              <c:pt idx="2">
                <c:v>обучение IT</c:v>
              </c:pt>
              <c:pt idx="3">
                <c:v>научпоп/просвещение</c:v>
              </c:pt>
              <c:pt idx="4">
                <c:v>дети и родители</c:v>
              </c:pt>
              <c:pt idx="5">
                <c:v>художественная литература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5-41AC-41C1-85A7-48099F793848}"/>
            </c:ext>
          </c:extLst>
        </c:ser>
        <c:ser>
          <c:idx val="3"/>
          <c:order val="3"/>
          <c:tx>
            <c:v>Беларусь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психология</c:v>
              </c:pt>
              <c:pt idx="1">
                <c:v>английский язык</c:v>
              </c:pt>
              <c:pt idx="2">
                <c:v>обучение IT</c:v>
              </c:pt>
              <c:pt idx="3">
                <c:v>научпоп/просвещение</c:v>
              </c:pt>
              <c:pt idx="4">
                <c:v>дети и родители</c:v>
              </c:pt>
              <c:pt idx="5">
                <c:v>художественная литература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6-41AC-41C1-85A7-48099F793848}"/>
            </c:ext>
          </c:extLst>
        </c:ser>
        <c:ser>
          <c:idx val="4"/>
          <c:order val="4"/>
          <c:tx>
            <c:v>Армения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психология</c:v>
              </c:pt>
              <c:pt idx="1">
                <c:v>английский язык</c:v>
              </c:pt>
              <c:pt idx="2">
                <c:v>обучение IT</c:v>
              </c:pt>
              <c:pt idx="3">
                <c:v>научпоп/просвещение</c:v>
              </c:pt>
              <c:pt idx="4">
                <c:v>дети и родители</c:v>
              </c:pt>
              <c:pt idx="5">
                <c:v>художественная литература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7-41AC-41C1-85A7-48099F793848}"/>
            </c:ext>
          </c:extLst>
        </c:ser>
        <c:ser>
          <c:idx val="5"/>
          <c:order val="5"/>
          <c:tx>
            <c:v>Израиль, США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психология</c:v>
              </c:pt>
              <c:pt idx="1">
                <c:v>английский язык</c:v>
              </c:pt>
              <c:pt idx="2">
                <c:v>обучение IT</c:v>
              </c:pt>
              <c:pt idx="3">
                <c:v>научпоп/просвещение</c:v>
              </c:pt>
              <c:pt idx="4">
                <c:v>дети и родители</c:v>
              </c:pt>
              <c:pt idx="5">
                <c:v>художественная литература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8-41AC-41C1-85A7-48099F793848}"/>
            </c:ext>
          </c:extLst>
        </c:ser>
        <c:ser>
          <c:idx val="6"/>
          <c:order val="6"/>
          <c:tx>
            <c:v>Румыния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психология</c:v>
              </c:pt>
              <c:pt idx="1">
                <c:v>английский язык</c:v>
              </c:pt>
              <c:pt idx="2">
                <c:v>обучение IT</c:v>
              </c:pt>
              <c:pt idx="3">
                <c:v>научпоп/просвещение</c:v>
              </c:pt>
              <c:pt idx="4">
                <c:v>дети и родители</c:v>
              </c:pt>
              <c:pt idx="5">
                <c:v>художественная литература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9-41AC-41C1-85A7-48099F793848}"/>
            </c:ext>
          </c:extLst>
        </c:ser>
        <c:ser>
          <c:idx val="7"/>
          <c:order val="7"/>
          <c:tx>
            <c:v>Германская империя, Швейцария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психология</c:v>
              </c:pt>
              <c:pt idx="1">
                <c:v>английский язык</c:v>
              </c:pt>
              <c:pt idx="2">
                <c:v>обучение IT</c:v>
              </c:pt>
              <c:pt idx="3">
                <c:v>научпоп/просвещение</c:v>
              </c:pt>
              <c:pt idx="4">
                <c:v>дети и родители</c:v>
              </c:pt>
              <c:pt idx="5">
                <c:v>художественная литература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A-41AC-41C1-85A7-48099F793848}"/>
            </c:ext>
          </c:extLst>
        </c:ser>
        <c:ser>
          <c:idx val="8"/>
          <c:order val="8"/>
          <c:tx>
            <c:v>Священная Римская империя, Германский союз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психология</c:v>
              </c:pt>
              <c:pt idx="1">
                <c:v>английский язык</c:v>
              </c:pt>
              <c:pt idx="2">
                <c:v>обучение IT</c:v>
              </c:pt>
              <c:pt idx="3">
                <c:v>научпоп/просвещение</c:v>
              </c:pt>
              <c:pt idx="4">
                <c:v>дети и родители</c:v>
              </c:pt>
              <c:pt idx="5">
                <c:v>художественная литература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B-41AC-41C1-85A7-48099F793848}"/>
            </c:ext>
          </c:extLst>
        </c:ser>
        <c:ser>
          <c:idx val="9"/>
          <c:order val="9"/>
          <c:tx>
            <c:v>Флорентийская республика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психология</c:v>
              </c:pt>
              <c:pt idx="1">
                <c:v>английский язык</c:v>
              </c:pt>
              <c:pt idx="2">
                <c:v>обучение IT</c:v>
              </c:pt>
              <c:pt idx="3">
                <c:v>научпоп/просвещение</c:v>
              </c:pt>
              <c:pt idx="4">
                <c:v>дети и родители</c:v>
              </c:pt>
              <c:pt idx="5">
                <c:v>художественная литература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C-41AC-41C1-85A7-48099F793848}"/>
            </c:ext>
          </c:extLst>
        </c:ser>
        <c:ser>
          <c:idx val="10"/>
          <c:order val="10"/>
          <c:tx>
            <c:v>Турция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психология</c:v>
              </c:pt>
              <c:pt idx="1">
                <c:v>английский язык</c:v>
              </c:pt>
              <c:pt idx="2">
                <c:v>обучение IT</c:v>
              </c:pt>
              <c:pt idx="3">
                <c:v>научпоп/просвещение</c:v>
              </c:pt>
              <c:pt idx="4">
                <c:v>дети и родители</c:v>
              </c:pt>
              <c:pt idx="5">
                <c:v>художественная литература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D-41AC-41C1-85A7-48099F793848}"/>
            </c:ext>
          </c:extLst>
        </c:ser>
        <c:ser>
          <c:idx val="11"/>
          <c:order val="11"/>
          <c:tx>
            <c:v>Австрия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психология</c:v>
              </c:pt>
              <c:pt idx="1">
                <c:v>английский язык</c:v>
              </c:pt>
              <c:pt idx="2">
                <c:v>обучение IT</c:v>
              </c:pt>
              <c:pt idx="3">
                <c:v>научпоп/просвещение</c:v>
              </c:pt>
              <c:pt idx="4">
                <c:v>дети и родители</c:v>
              </c:pt>
              <c:pt idx="5">
                <c:v>художественная литература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E-41AC-41C1-85A7-48099F793848}"/>
            </c:ext>
          </c:extLst>
        </c:ser>
        <c:ser>
          <c:idx val="12"/>
          <c:order val="12"/>
          <c:tx>
            <c:v>Франция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психология</c:v>
              </c:pt>
              <c:pt idx="1">
                <c:v>английский язык</c:v>
              </c:pt>
              <c:pt idx="2">
                <c:v>обучение IT</c:v>
              </c:pt>
              <c:pt idx="3">
                <c:v>научпоп/просвещение</c:v>
              </c:pt>
              <c:pt idx="4">
                <c:v>дети и родители</c:v>
              </c:pt>
              <c:pt idx="5">
                <c:v>художественная литература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F-41AC-41C1-85A7-48099F793848}"/>
            </c:ext>
          </c:extLst>
        </c:ser>
        <c:ser>
          <c:idx val="13"/>
          <c:order val="13"/>
          <c:tx>
            <c:v>Испания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психология</c:v>
              </c:pt>
              <c:pt idx="1">
                <c:v>английский язык</c:v>
              </c:pt>
              <c:pt idx="2">
                <c:v>обучение IT</c:v>
              </c:pt>
              <c:pt idx="3">
                <c:v>научпоп/просвещение</c:v>
              </c:pt>
              <c:pt idx="4">
                <c:v>дети и родители</c:v>
              </c:pt>
              <c:pt idx="5">
                <c:v>художественная литература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20-41AC-41C1-85A7-48099F793848}"/>
            </c:ext>
          </c:extLst>
        </c:ser>
        <c:ser>
          <c:idx val="14"/>
          <c:order val="14"/>
          <c:tx>
            <c:v>СССР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психология</c:v>
              </c:pt>
              <c:pt idx="1">
                <c:v>английский язык</c:v>
              </c:pt>
              <c:pt idx="2">
                <c:v>обучение IT</c:v>
              </c:pt>
              <c:pt idx="3">
                <c:v>научпоп/просвещение</c:v>
              </c:pt>
              <c:pt idx="4">
                <c:v>дети и родители</c:v>
              </c:pt>
              <c:pt idx="5">
                <c:v>художественная литература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</c:v>
              </c:pt>
              <c:pt idx="4">
                <c:v>0</c:v>
              </c:pt>
              <c:pt idx="5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21-41AC-41C1-85A7-48099F793848}"/>
            </c:ext>
          </c:extLst>
        </c:ser>
        <c:ser>
          <c:idx val="15"/>
          <c:order val="15"/>
          <c:tx>
            <c:v>Япония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психология</c:v>
              </c:pt>
              <c:pt idx="1">
                <c:v>английский язык</c:v>
              </c:pt>
              <c:pt idx="2">
                <c:v>обучение IT</c:v>
              </c:pt>
              <c:pt idx="3">
                <c:v>научпоп/просвещение</c:v>
              </c:pt>
              <c:pt idx="4">
                <c:v>дети и родители</c:v>
              </c:pt>
              <c:pt idx="5">
                <c:v>художественная литература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  <c:pt idx="5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22-41AC-41C1-85A7-48099F793848}"/>
            </c:ext>
          </c:extLst>
        </c:ser>
        <c:ser>
          <c:idx val="16"/>
          <c:order val="16"/>
          <c:tx>
            <c:v>Великобритания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психология</c:v>
              </c:pt>
              <c:pt idx="1">
                <c:v>английский язык</c:v>
              </c:pt>
              <c:pt idx="2">
                <c:v>обучение IT</c:v>
              </c:pt>
              <c:pt idx="3">
                <c:v>научпоп/просвещение</c:v>
              </c:pt>
              <c:pt idx="4">
                <c:v>дети и родители</c:v>
              </c:pt>
              <c:pt idx="5">
                <c:v>художественная литература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6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23-41AC-41C1-85A7-48099F793848}"/>
            </c:ext>
          </c:extLst>
        </c:ser>
        <c:ser>
          <c:idx val="17"/>
          <c:order val="17"/>
          <c:tx>
            <c:v>Россия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психология</c:v>
              </c:pt>
              <c:pt idx="1">
                <c:v>английский язык</c:v>
              </c:pt>
              <c:pt idx="2">
                <c:v>обучение IT</c:v>
              </c:pt>
              <c:pt idx="3">
                <c:v>научпоп/просвещение</c:v>
              </c:pt>
              <c:pt idx="4">
                <c:v>дети и родители</c:v>
              </c:pt>
              <c:pt idx="5">
                <c:v>художественная литература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0</c:v>
              </c:pt>
              <c:pt idx="2">
                <c:v>3</c:v>
              </c:pt>
              <c:pt idx="3">
                <c:v>8</c:v>
              </c:pt>
              <c:pt idx="4">
                <c:v>9</c:v>
              </c:pt>
              <c:pt idx="5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24-41AC-41C1-85A7-48099F793848}"/>
            </c:ext>
          </c:extLst>
        </c:ser>
        <c:ser>
          <c:idx val="18"/>
          <c:order val="18"/>
          <c:tx>
            <c:v>США</c:v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психология</c:v>
              </c:pt>
              <c:pt idx="1">
                <c:v>английский язык</c:v>
              </c:pt>
              <c:pt idx="2">
                <c:v>обучение IT</c:v>
              </c:pt>
              <c:pt idx="3">
                <c:v>научпоп/просвещение</c:v>
              </c:pt>
              <c:pt idx="4">
                <c:v>дети и родители</c:v>
              </c:pt>
              <c:pt idx="5">
                <c:v>художественная литература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0</c:v>
              </c:pt>
              <c:pt idx="2">
                <c:v>4</c:v>
              </c:pt>
              <c:pt idx="3">
                <c:v>2</c:v>
              </c:pt>
              <c:pt idx="4">
                <c:v>4</c:v>
              </c:pt>
              <c:pt idx="5">
                <c:v>17</c:v>
              </c:pt>
            </c:numLit>
          </c:val>
          <c:extLst>
            <c:ext xmlns:c16="http://schemas.microsoft.com/office/drawing/2014/chart" uri="{C3380CC4-5D6E-409C-BE32-E72D297353CC}">
              <c16:uniqueId val="{00000025-41AC-41C1-85A7-48099F79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04253032"/>
        <c:axId val="1363301600"/>
      </c:barChart>
      <c:catAx>
        <c:axId val="110425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301600"/>
        <c:crosses val="autoZero"/>
        <c:auto val="1"/>
        <c:lblAlgn val="ctr"/>
        <c:lblOffset val="100"/>
        <c:noMultiLvlLbl val="0"/>
      </c:catAx>
      <c:valAx>
        <c:axId val="136330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книг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425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 среднему возрасту авторов в лидерах другие направления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обучение IT</c:v>
              </c:pt>
              <c:pt idx="1">
                <c:v>английский язык</c:v>
              </c:pt>
              <c:pt idx="2">
                <c:v>художественная литература</c:v>
              </c:pt>
              <c:pt idx="3">
                <c:v>дети и родители</c:v>
              </c:pt>
              <c:pt idx="4">
                <c:v>научпоп/просвещение</c:v>
              </c:pt>
              <c:pt idx="5">
                <c:v>психология</c:v>
              </c:pt>
            </c:strLit>
          </c:cat>
          <c:val>
            <c:numLit>
              <c:formatCode>General</c:formatCode>
              <c:ptCount val="6"/>
              <c:pt idx="0">
                <c:v>23</c:v>
              </c:pt>
              <c:pt idx="1">
                <c:v>36</c:v>
              </c:pt>
              <c:pt idx="2">
                <c:v>42.561403508771932</c:v>
              </c:pt>
              <c:pt idx="3">
                <c:v>52.4</c:v>
              </c:pt>
              <c:pt idx="4">
                <c:v>53</c:v>
              </c:pt>
              <c:pt idx="5">
                <c:v>54</c:v>
              </c:pt>
            </c:numLit>
          </c:val>
          <c:extLst>
            <c:ext xmlns:c16="http://schemas.microsoft.com/office/drawing/2014/chart" uri="{C3380CC4-5D6E-409C-BE32-E72D297353CC}">
              <c16:uniqueId val="{00000000-4217-4A77-84E3-69BD99280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0872528"/>
        <c:axId val="1370871808"/>
      </c:barChart>
      <c:catAx>
        <c:axId val="137087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0871808"/>
        <c:crosses val="autoZero"/>
        <c:auto val="1"/>
        <c:lblAlgn val="ctr"/>
        <c:lblOffset val="100"/>
        <c:noMultiLvlLbl val="0"/>
      </c:catAx>
      <c:valAx>
        <c:axId val="13708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средний</a:t>
                </a:r>
                <a:r>
                  <a:rPr lang="ru-RU" baseline="0"/>
                  <a:t> возраст в годах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08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прочитанных страниц по годам</a:t>
            </a:r>
            <a:endParaRPr lang="ru-RU"/>
          </a:p>
        </c:rich>
      </c:tx>
      <c:layout>
        <c:manualLayout>
          <c:xMode val="edge"/>
          <c:yMode val="edge"/>
          <c:x val="0.19194312796208532"/>
          <c:y val="3.06748466257668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</c:strLit>
          </c:cat>
          <c:val>
            <c:numLit>
              <c:formatCode>General</c:formatCode>
              <c:ptCount val="6"/>
              <c:pt idx="0">
                <c:v>1508</c:v>
              </c:pt>
              <c:pt idx="1">
                <c:v>8391</c:v>
              </c:pt>
              <c:pt idx="2">
                <c:v>1950</c:v>
              </c:pt>
              <c:pt idx="3">
                <c:v>18968</c:v>
              </c:pt>
              <c:pt idx="4">
                <c:v>9020</c:v>
              </c:pt>
              <c:pt idx="5">
                <c:v>1767</c:v>
              </c:pt>
            </c:numLit>
          </c:val>
          <c:extLst>
            <c:ext xmlns:c16="http://schemas.microsoft.com/office/drawing/2014/chart" uri="{C3380CC4-5D6E-409C-BE32-E72D297353CC}">
              <c16:uniqueId val="{00000000-3FFA-4DDB-A722-356FA57EC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997760"/>
        <c:axId val="382002080"/>
      </c:barChart>
      <c:catAx>
        <c:axId val="381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002080"/>
        <c:crosses val="autoZero"/>
        <c:auto val="1"/>
        <c:lblAlgn val="ctr"/>
        <c:lblOffset val="100"/>
        <c:noMultiLvlLbl val="0"/>
      </c:catAx>
      <c:valAx>
        <c:axId val="3820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99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авторов по полу различается в разных темах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коллектив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психология</c:v>
              </c:pt>
              <c:pt idx="1">
                <c:v>английский язык</c:v>
              </c:pt>
              <c:pt idx="2">
                <c:v>обучение IT</c:v>
              </c:pt>
              <c:pt idx="3">
                <c:v>научпоп/просвещение</c:v>
              </c:pt>
              <c:pt idx="4">
                <c:v>дети и родители</c:v>
              </c:pt>
              <c:pt idx="5">
                <c:v>художественная литература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4</c:v>
              </c:pt>
              <c:pt idx="2">
                <c:v>3</c:v>
              </c:pt>
              <c:pt idx="3">
                <c:v>0</c:v>
              </c:pt>
              <c:pt idx="4">
                <c:v>3</c:v>
              </c:pt>
              <c:pt idx="5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40D4-437E-A504-B0EBBA7A286A}"/>
            </c:ext>
          </c:extLst>
        </c:ser>
        <c:ser>
          <c:idx val="1"/>
          <c:order val="1"/>
          <c:tx>
            <c:v>женский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психология</c:v>
              </c:pt>
              <c:pt idx="1">
                <c:v>английский язык</c:v>
              </c:pt>
              <c:pt idx="2">
                <c:v>обучение IT</c:v>
              </c:pt>
              <c:pt idx="3">
                <c:v>научпоп/просвещение</c:v>
              </c:pt>
              <c:pt idx="4">
                <c:v>дети и родители</c:v>
              </c:pt>
              <c:pt idx="5">
                <c:v>художественная литература</c:v>
              </c:pt>
            </c:strLit>
          </c:cat>
          <c:val>
            <c:numLit>
              <c:formatCode>General</c:formatCode>
              <c:ptCount val="6"/>
              <c:pt idx="0">
                <c:v>2</c:v>
              </c:pt>
              <c:pt idx="1">
                <c:v>0</c:v>
              </c:pt>
              <c:pt idx="2">
                <c:v>0</c:v>
              </c:pt>
              <c:pt idx="3">
                <c:v>2</c:v>
              </c:pt>
              <c:pt idx="4">
                <c:v>10</c:v>
              </c:pt>
              <c:pt idx="5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1-40D4-437E-A504-B0EBBA7A286A}"/>
            </c:ext>
          </c:extLst>
        </c:ser>
        <c:ser>
          <c:idx val="2"/>
          <c:order val="2"/>
          <c:tx>
            <c:v>мужской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психология</c:v>
              </c:pt>
              <c:pt idx="1">
                <c:v>английский язык</c:v>
              </c:pt>
              <c:pt idx="2">
                <c:v>обучение IT</c:v>
              </c:pt>
              <c:pt idx="3">
                <c:v>научпоп/просвещение</c:v>
              </c:pt>
              <c:pt idx="4">
                <c:v>дети и родители</c:v>
              </c:pt>
              <c:pt idx="5">
                <c:v>художественная литература</c:v>
              </c:pt>
            </c:strLit>
          </c:cat>
          <c:val>
            <c:numLit>
              <c:formatCode>General</c:formatCode>
              <c:ptCount val="6"/>
              <c:pt idx="0">
                <c:v>3</c:v>
              </c:pt>
              <c:pt idx="1">
                <c:v>2</c:v>
              </c:pt>
              <c:pt idx="2">
                <c:v>5</c:v>
              </c:pt>
              <c:pt idx="3">
                <c:v>13</c:v>
              </c:pt>
              <c:pt idx="4">
                <c:v>6</c:v>
              </c:pt>
              <c:pt idx="5">
                <c:v>49</c:v>
              </c:pt>
            </c:numLit>
          </c:val>
          <c:extLst>
            <c:ext xmlns:c16="http://schemas.microsoft.com/office/drawing/2014/chart" uri="{C3380CC4-5D6E-409C-BE32-E72D297353CC}">
              <c16:uniqueId val="{00000002-40D4-437E-A504-B0EBBA7A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8618832"/>
        <c:axId val="1378616672"/>
      </c:barChart>
      <c:catAx>
        <c:axId val="137861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8616672"/>
        <c:crosses val="autoZero"/>
        <c:auto val="1"/>
        <c:lblAlgn val="ctr"/>
        <c:lblOffset val="100"/>
        <c:noMultiLvlLbl val="0"/>
      </c:catAx>
      <c:valAx>
        <c:axId val="137861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книг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861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Авторы-лауреаты Нобелевской премии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Исигуро</c:v>
              </c:pt>
              <c:pt idx="1">
                <c:v>Памук</c:v>
              </c:pt>
              <c:pt idx="2">
                <c:v>Голдинг</c:v>
              </c:pt>
              <c:pt idx="3">
                <c:v>Маркес</c:v>
              </c:pt>
              <c:pt idx="4">
                <c:v>Стейнбек</c:v>
              </c:pt>
              <c:pt idx="5">
                <c:v>Хэмингуэй</c:v>
              </c:pt>
              <c:pt idx="6">
                <c:v>Фолкнер</c:v>
              </c:pt>
              <c:pt idx="7">
                <c:v>Гессе</c:v>
              </c:pt>
            </c:strLit>
          </c:cat>
          <c:val>
            <c:numLit>
              <c:formatCode>General</c:formatCode>
              <c:ptCount val="8"/>
              <c:pt idx="0">
                <c:v>2017</c:v>
              </c:pt>
              <c:pt idx="1">
                <c:v>2006</c:v>
              </c:pt>
              <c:pt idx="2">
                <c:v>1983</c:v>
              </c:pt>
              <c:pt idx="3">
                <c:v>1982</c:v>
              </c:pt>
              <c:pt idx="4">
                <c:v>1962</c:v>
              </c:pt>
              <c:pt idx="5">
                <c:v>1954</c:v>
              </c:pt>
              <c:pt idx="6">
                <c:v>1949</c:v>
              </c:pt>
              <c:pt idx="7">
                <c:v>1946</c:v>
              </c:pt>
            </c:numLit>
          </c:val>
          <c:extLst>
            <c:ext xmlns:c16="http://schemas.microsoft.com/office/drawing/2014/chart" uri="{C3380CC4-5D6E-409C-BE32-E72D297353CC}">
              <c16:uniqueId val="{00000000-A0DF-466F-859F-E13BFE5EA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6599488"/>
        <c:axId val="386600208"/>
      </c:barChart>
      <c:catAx>
        <c:axId val="386599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600208"/>
        <c:crosses val="autoZero"/>
        <c:auto val="1"/>
        <c:lblAlgn val="ctr"/>
        <c:lblOffset val="100"/>
        <c:noMultiLvlLbl val="0"/>
      </c:catAx>
      <c:valAx>
        <c:axId val="38660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</a:t>
                </a:r>
                <a:r>
                  <a:rPr lang="ru-RU" baseline="0"/>
                  <a:t> вручения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59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Нобелевская премия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40-40E8-BB76-C339DEAF5D96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40-40E8-BB76-C339DEAF5D96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.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'Таблицы и графики'!$D$118:$E$118</c:f>
              <c:strCache>
                <c:ptCount val="2"/>
                <c:pt idx="0">
                  <c:v>Всего авторов</c:v>
                </c:pt>
                <c:pt idx="1">
                  <c:v>Лауреатов Нобелевской премии</c:v>
                </c:pt>
              </c:strCache>
            </c:strRef>
          </c:cat>
          <c:val>
            <c:numRef>
              <c:f>'Таблицы и графики'!$D$119:$E$119</c:f>
              <c:numCache>
                <c:formatCode>General</c:formatCode>
                <c:ptCount val="2"/>
                <c:pt idx="0">
                  <c:v>85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D-44AF-B34D-B7D987F2D33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40-40E8-BB76-C339DEAF5D96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40-40E8-BB76-C339DEAF5D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'Таблицы и графики'!$D$118:$E$118</c:f>
              <c:strCache>
                <c:ptCount val="2"/>
                <c:pt idx="0">
                  <c:v>Всего авторов</c:v>
                </c:pt>
                <c:pt idx="1">
                  <c:v>Лауреатов Нобелевской премии</c:v>
                </c:pt>
              </c:strCache>
            </c:strRef>
          </c:cat>
          <c:val>
            <c:numRef>
              <c:f>'Таблицы и графики'!$D$120:$E$120</c:f>
              <c:numCache>
                <c:formatCode>0%</c:formatCode>
                <c:ptCount val="2"/>
                <c:pt idx="0">
                  <c:v>1</c:v>
                </c:pt>
                <c:pt idx="1">
                  <c:v>9.4117647058823528E-2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D-44AF-B34D-B7D987F2D3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Пулитцеровская</a:t>
            </a:r>
            <a:r>
              <a:rPr lang="ru-RU" baseline="0"/>
              <a:t> </a:t>
            </a:r>
            <a:endParaRPr lang="ru-RU"/>
          </a:p>
        </c:rich>
      </c:tx>
      <c:layout>
        <c:manualLayout>
          <c:xMode val="edge"/>
          <c:yMode val="edge"/>
          <c:x val="0.18249537903951299"/>
          <c:y val="3.1661818844249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0B-4B9D-A405-37C8F8945065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0B-4B9D-A405-37C8F89450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('Таблицы и графики'!$D$118,'Таблицы и графики'!$F$118)</c:f>
              <c:strCache>
                <c:ptCount val="2"/>
                <c:pt idx="0">
                  <c:v>Всего авторов</c:v>
                </c:pt>
                <c:pt idx="1">
                  <c:v>Лауреатов Пулитцеровской премии</c:v>
                </c:pt>
              </c:strCache>
            </c:strRef>
          </c:cat>
          <c:val>
            <c:numRef>
              <c:f>('Таблицы и графики'!$D$119,'Таблицы и графики'!$F$119)</c:f>
              <c:numCache>
                <c:formatCode>General</c:formatCode>
                <c:ptCount val="2"/>
                <c:pt idx="0">
                  <c:v>85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C-4B35-907C-29E1D4B756E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0B-4B9D-A405-37C8F8945065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0B-4B9D-A405-37C8F89450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('Таблицы и графики'!$D$118,'Таблицы и графики'!$F$118)</c:f>
              <c:strCache>
                <c:ptCount val="2"/>
                <c:pt idx="0">
                  <c:v>Всего авторов</c:v>
                </c:pt>
                <c:pt idx="1">
                  <c:v>Лауреатов Пулитцеровской премии</c:v>
                </c:pt>
              </c:strCache>
            </c:strRef>
          </c:cat>
          <c:val>
            <c:numRef>
              <c:f>('Таблицы и графики'!$D$120,'Таблицы и графики'!$F$120)</c:f>
              <c:numCache>
                <c:formatCode>0%</c:formatCode>
                <c:ptCount val="2"/>
                <c:pt idx="0">
                  <c:v>1</c:v>
                </c:pt>
                <c:pt idx="1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C-4B35-907C-29E1D4B756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Букеровская</a:t>
            </a:r>
            <a:r>
              <a:rPr lang="ru-RU" baseline="0"/>
              <a:t> </a:t>
            </a:r>
            <a:r>
              <a:rPr lang="ru-RU"/>
              <a:t>премия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43-476A-BCE7-5AB7C92D5388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43-476A-BCE7-5AB7C92D5388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('Таблицы и графики'!$D$118,'Таблицы и графики'!$G$118)</c:f>
              <c:strCache>
                <c:ptCount val="2"/>
                <c:pt idx="0">
                  <c:v>Всего авторов</c:v>
                </c:pt>
                <c:pt idx="1">
                  <c:v>Лауреатов Букеровской премии</c:v>
                </c:pt>
              </c:strCache>
            </c:strRef>
          </c:cat>
          <c:val>
            <c:numRef>
              <c:f>('Таблицы и графики'!$D$119,'Таблицы и графики'!$G$119)</c:f>
              <c:numCache>
                <c:formatCode>General</c:formatCode>
                <c:ptCount val="2"/>
                <c:pt idx="0">
                  <c:v>85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6-4C11-8CBA-091B3711F67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43-476A-BCE7-5AB7C92D5388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43-476A-BCE7-5AB7C92D53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('Таблицы и графики'!$D$118,'Таблицы и графики'!$G$118)</c:f>
              <c:strCache>
                <c:ptCount val="2"/>
                <c:pt idx="0">
                  <c:v>Всего авторов</c:v>
                </c:pt>
                <c:pt idx="1">
                  <c:v>Лауреатов Букеровской премии</c:v>
                </c:pt>
              </c:strCache>
            </c:strRef>
          </c:cat>
          <c:val>
            <c:numRef>
              <c:f>('Таблицы и графики'!$D$120,'Таблицы и графики'!$G$120)</c:f>
              <c:numCache>
                <c:formatCode>0%</c:formatCode>
                <c:ptCount val="2"/>
                <c:pt idx="0">
                  <c:v>1</c:v>
                </c:pt>
                <c:pt idx="1">
                  <c:v>3.5294117647058823E-2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6-4C11-8CBA-091B3711F6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Авторы-лауреаты</a:t>
            </a:r>
            <a:r>
              <a:rPr lang="ru-RU" baseline="0"/>
              <a:t> Пулитцеровской премии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Барбара Такман</c:v>
              </c:pt>
              <c:pt idx="1">
                <c:v>Харпер Ли</c:v>
              </c:pt>
              <c:pt idx="2">
                <c:v>Уильям Фолкнер</c:v>
              </c:pt>
              <c:pt idx="3">
                <c:v>Эрнест Хемингуэй</c:v>
              </c:pt>
              <c:pt idx="4">
                <c:v>Джон Стейнбек</c:v>
              </c:pt>
            </c:strLit>
          </c:cat>
          <c:val>
            <c:numLit>
              <c:formatCode>General</c:formatCode>
              <c:ptCount val="5"/>
              <c:pt idx="0">
                <c:v>1963</c:v>
              </c:pt>
              <c:pt idx="1">
                <c:v>1961</c:v>
              </c:pt>
              <c:pt idx="2">
                <c:v>1955</c:v>
              </c:pt>
              <c:pt idx="3">
                <c:v>1953</c:v>
              </c:pt>
              <c:pt idx="4">
                <c:v>1940</c:v>
              </c:pt>
            </c:numLit>
          </c:val>
          <c:extLst>
            <c:ext xmlns:c16="http://schemas.microsoft.com/office/drawing/2014/chart" uri="{C3380CC4-5D6E-409C-BE32-E72D297353CC}">
              <c16:uniqueId val="{00000000-3589-4331-9C37-E50678FC2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48974928"/>
        <c:axId val="948975288"/>
      </c:barChart>
      <c:catAx>
        <c:axId val="94897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975288"/>
        <c:crosses val="autoZero"/>
        <c:auto val="1"/>
        <c:lblAlgn val="ctr"/>
        <c:lblOffset val="100"/>
        <c:noMultiLvlLbl val="0"/>
      </c:catAx>
      <c:valAx>
        <c:axId val="94897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</a:t>
                </a:r>
                <a:r>
                  <a:rPr lang="ru-RU" baseline="0"/>
                  <a:t> вручения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97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Авторы-лауреаты</a:t>
            </a:r>
            <a:r>
              <a:rPr lang="ru-RU" baseline="0"/>
              <a:t> Букеровской премии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Кадзуо Исигуро</c:v>
              </c:pt>
              <c:pt idx="1">
                <c:v>Уильям Голдинг</c:v>
              </c:pt>
              <c:pt idx="2">
                <c:v>Айрис Мёрдок</c:v>
              </c:pt>
            </c:strLit>
          </c:cat>
          <c:val>
            <c:numLit>
              <c:formatCode>General</c:formatCode>
              <c:ptCount val="3"/>
              <c:pt idx="0">
                <c:v>1989</c:v>
              </c:pt>
              <c:pt idx="1">
                <c:v>1980</c:v>
              </c:pt>
              <c:pt idx="2">
                <c:v>1978</c:v>
              </c:pt>
            </c:numLit>
          </c:val>
          <c:extLst>
            <c:ext xmlns:c16="http://schemas.microsoft.com/office/drawing/2014/chart" uri="{C3380CC4-5D6E-409C-BE32-E72D297353CC}">
              <c16:uniqueId val="{00000000-4748-4A0B-9E3C-282E51AD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6195192"/>
        <c:axId val="546198432"/>
      </c:barChart>
      <c:catAx>
        <c:axId val="546195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198432"/>
        <c:crosses val="autoZero"/>
        <c:auto val="1"/>
        <c:lblAlgn val="ctr"/>
        <c:lblOffset val="100"/>
        <c:noMultiLvlLbl val="0"/>
      </c:catAx>
      <c:valAx>
        <c:axId val="54619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</a:t>
                </a:r>
                <a:r>
                  <a:rPr lang="ru-RU" baseline="0"/>
                  <a:t> вручения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19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Харуки Мураками в лидерах по количеству прочитанных книг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Кадзуо Исигуро</c:v>
              </c:pt>
              <c:pt idx="1">
                <c:v>Джон Стейнбек</c:v>
              </c:pt>
              <c:pt idx="2">
                <c:v>Юлия Гиппенрейтер</c:v>
              </c:pt>
              <c:pt idx="3">
                <c:v>Аркадий и Борис Стругацкие</c:v>
              </c:pt>
              <c:pt idx="4">
                <c:v>Lewis Carroll</c:v>
              </c:pt>
              <c:pt idx="5">
                <c:v>Николай Жаринов</c:v>
              </c:pt>
              <c:pt idx="6">
                <c:v>Курт Воннегут</c:v>
              </c:pt>
              <c:pt idx="7">
                <c:v>Владимир Пропп</c:v>
              </c:pt>
              <c:pt idx="8">
                <c:v>Людмила Петрановская</c:v>
              </c:pt>
              <c:pt idx="9">
                <c:v>Евгений Жаринов</c:v>
              </c:pt>
              <c:pt idx="10">
                <c:v>Айрис Мёрдок</c:v>
              </c:pt>
              <c:pt idx="11">
                <c:v>Фрэнсис Скотт Фицджеральд</c:v>
              </c:pt>
              <c:pt idx="12">
                <c:v>Collective</c:v>
              </c:pt>
              <c:pt idx="13">
                <c:v>Карлос Руис Сафон</c:v>
              </c:pt>
              <c:pt idx="14">
                <c:v>Джон Фаулз</c:v>
              </c:pt>
              <c:pt idx="15">
                <c:v>Трумен Капоте</c:v>
              </c:pt>
              <c:pt idx="16">
                <c:v>Харуки Мураками</c:v>
              </c:pt>
            </c:strLit>
          </c:cat>
          <c:val>
            <c:numLit>
              <c:formatCode>General</c:formatCode>
              <c:ptCount val="17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3</c:v>
              </c:pt>
              <c:pt idx="10">
                <c:v>3</c:v>
              </c:pt>
              <c:pt idx="11">
                <c:v>3</c:v>
              </c:pt>
              <c:pt idx="12">
                <c:v>4</c:v>
              </c:pt>
              <c:pt idx="13">
                <c:v>4</c:v>
              </c:pt>
              <c:pt idx="14">
                <c:v>4</c:v>
              </c:pt>
              <c:pt idx="15">
                <c:v>4</c:v>
              </c:pt>
              <c:pt idx="16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0-64FB-4094-BC57-6D3B1625E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7784640"/>
        <c:axId val="1037783560"/>
      </c:barChart>
      <c:catAx>
        <c:axId val="1037784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7783560"/>
        <c:crosses val="autoZero"/>
        <c:auto val="1"/>
        <c:lblAlgn val="ctr"/>
        <c:lblOffset val="100"/>
        <c:noMultiLvlLbl val="0"/>
      </c:catAx>
      <c:valAx>
        <c:axId val="103778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книг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778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... и количеству</a:t>
            </a:r>
            <a:r>
              <a:rPr lang="ru-RU" baseline="0"/>
              <a:t> страниц,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Даниэль Канеман </c:v>
              </c:pt>
              <c:pt idx="1">
                <c:v>Джон Стейнбек</c:v>
              </c:pt>
              <c:pt idx="2">
                <c:v>Ханья Янагихара</c:v>
              </c:pt>
              <c:pt idx="3">
                <c:v>Барбара Такман</c:v>
              </c:pt>
              <c:pt idx="4">
                <c:v>Кадзуо Исигуро</c:v>
              </c:pt>
              <c:pt idx="5">
                <c:v>Collective</c:v>
              </c:pt>
              <c:pt idx="6">
                <c:v>Фрэнсис Скотт Фицджеральд</c:v>
              </c:pt>
              <c:pt idx="7">
                <c:v>Данте Алигьери</c:v>
              </c:pt>
              <c:pt idx="8">
                <c:v>Марта, Уильям Сирс</c:v>
              </c:pt>
              <c:pt idx="9">
                <c:v>Уильям Теккерей</c:v>
              </c:pt>
              <c:pt idx="10">
                <c:v>Мигель Сервантес</c:v>
              </c:pt>
              <c:pt idx="11">
                <c:v>Мариам Петросян</c:v>
              </c:pt>
              <c:pt idx="12">
                <c:v>Евгений Жаринов</c:v>
              </c:pt>
              <c:pt idx="13">
                <c:v>Айрис Мёрдок</c:v>
              </c:pt>
              <c:pt idx="14">
                <c:v>Карлос Руис Сафон</c:v>
              </c:pt>
              <c:pt idx="15">
                <c:v>Джон Фаулз</c:v>
              </c:pt>
              <c:pt idx="16">
                <c:v>Харуки Мураками</c:v>
              </c:pt>
            </c:strLit>
          </c:cat>
          <c:val>
            <c:numLit>
              <c:formatCode>General</c:formatCode>
              <c:ptCount val="17"/>
              <c:pt idx="0">
                <c:v>656</c:v>
              </c:pt>
              <c:pt idx="1">
                <c:v>684</c:v>
              </c:pt>
              <c:pt idx="2">
                <c:v>688</c:v>
              </c:pt>
              <c:pt idx="3">
                <c:v>704</c:v>
              </c:pt>
              <c:pt idx="4">
                <c:v>720</c:v>
              </c:pt>
              <c:pt idx="5">
                <c:v>720</c:v>
              </c:pt>
              <c:pt idx="6">
                <c:v>730</c:v>
              </c:pt>
              <c:pt idx="7">
                <c:v>800</c:v>
              </c:pt>
              <c:pt idx="8">
                <c:v>912</c:v>
              </c:pt>
              <c:pt idx="9">
                <c:v>960</c:v>
              </c:pt>
              <c:pt idx="10">
                <c:v>1120</c:v>
              </c:pt>
              <c:pt idx="11">
                <c:v>1168</c:v>
              </c:pt>
              <c:pt idx="12">
                <c:v>1344</c:v>
              </c:pt>
              <c:pt idx="13">
                <c:v>1536</c:v>
              </c:pt>
              <c:pt idx="14">
                <c:v>2208</c:v>
              </c:pt>
              <c:pt idx="15">
                <c:v>2272</c:v>
              </c:pt>
              <c:pt idx="16">
                <c:v>3444</c:v>
              </c:pt>
            </c:numLit>
          </c:val>
          <c:extLst>
            <c:ext xmlns:c16="http://schemas.microsoft.com/office/drawing/2014/chart" uri="{C3380CC4-5D6E-409C-BE32-E72D297353CC}">
              <c16:uniqueId val="{00000000-6D7D-420D-8549-60B0D6FB0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3175600"/>
        <c:axId val="1053175960"/>
      </c:barChart>
      <c:catAx>
        <c:axId val="105317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75960"/>
        <c:crosses val="autoZero"/>
        <c:auto val="1"/>
        <c:lblAlgn val="ctr"/>
        <c:lblOffset val="100"/>
        <c:noMultiLvlLbl val="0"/>
      </c:catAx>
      <c:valAx>
        <c:axId val="105317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страниц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однако</a:t>
            </a:r>
            <a:r>
              <a:rPr lang="ru-RU" baseline="0"/>
              <a:t> наиболее "многословны" другие авторы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Эрнест Хемингуэй</c:v>
              </c:pt>
              <c:pt idx="1">
                <c:v>Айрис Мёрдок</c:v>
              </c:pt>
              <c:pt idx="2">
                <c:v>Уэс Маккини</c:v>
              </c:pt>
              <c:pt idx="3">
                <c:v>Карлос Руис Сафон</c:v>
              </c:pt>
              <c:pt idx="4">
                <c:v>Рю Мураками</c:v>
              </c:pt>
              <c:pt idx="5">
                <c:v>Джон Фаулз</c:v>
              </c:pt>
              <c:pt idx="6">
                <c:v>Януш Корчак</c:v>
              </c:pt>
              <c:pt idx="7">
                <c:v>Чарльз Диккенс</c:v>
              </c:pt>
              <c:pt idx="8">
                <c:v>Даниэль Канеман </c:v>
              </c:pt>
              <c:pt idx="9">
                <c:v>Ханья Янагихара</c:v>
              </c:pt>
              <c:pt idx="10">
                <c:v>Барбара Такман</c:v>
              </c:pt>
              <c:pt idx="11">
                <c:v>Данте Алигьери</c:v>
              </c:pt>
              <c:pt idx="12">
                <c:v>Марта, Уильям Сирс</c:v>
              </c:pt>
              <c:pt idx="13">
                <c:v>Уильям Теккерей</c:v>
              </c:pt>
              <c:pt idx="14">
                <c:v>Мигель Сервантес</c:v>
              </c:pt>
              <c:pt idx="15">
                <c:v>Мариам Петросян</c:v>
              </c:pt>
            </c:strLit>
          </c:cat>
          <c:val>
            <c:numLit>
              <c:formatCode>General</c:formatCode>
              <c:ptCount val="16"/>
              <c:pt idx="0">
                <c:v>509</c:v>
              </c:pt>
              <c:pt idx="1">
                <c:v>512</c:v>
              </c:pt>
              <c:pt idx="2">
                <c:v>540</c:v>
              </c:pt>
              <c:pt idx="3">
                <c:v>552</c:v>
              </c:pt>
              <c:pt idx="4">
                <c:v>557</c:v>
              </c:pt>
              <c:pt idx="5">
                <c:v>568</c:v>
              </c:pt>
              <c:pt idx="6">
                <c:v>576</c:v>
              </c:pt>
              <c:pt idx="7">
                <c:v>608</c:v>
              </c:pt>
              <c:pt idx="8">
                <c:v>656</c:v>
              </c:pt>
              <c:pt idx="9">
                <c:v>688</c:v>
              </c:pt>
              <c:pt idx="10">
                <c:v>704</c:v>
              </c:pt>
              <c:pt idx="11">
                <c:v>800</c:v>
              </c:pt>
              <c:pt idx="12">
                <c:v>912</c:v>
              </c:pt>
              <c:pt idx="13">
                <c:v>960</c:v>
              </c:pt>
              <c:pt idx="14">
                <c:v>1120</c:v>
              </c:pt>
              <c:pt idx="15">
                <c:v>1168</c:v>
              </c:pt>
            </c:numLit>
          </c:val>
          <c:extLst>
            <c:ext xmlns:c16="http://schemas.microsoft.com/office/drawing/2014/chart" uri="{C3380CC4-5D6E-409C-BE32-E72D297353CC}">
              <c16:uniqueId val="{00000000-C81C-4CDC-91F1-F9CABFDDF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7790040"/>
        <c:axId val="1037786440"/>
      </c:barChart>
      <c:catAx>
        <c:axId val="1037790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7786440"/>
        <c:crosses val="autoZero"/>
        <c:auto val="1"/>
        <c:lblAlgn val="ctr"/>
        <c:lblOffset val="100"/>
        <c:noMultiLvlLbl val="0"/>
      </c:catAx>
      <c:valAx>
        <c:axId val="103778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</a:t>
                </a:r>
                <a:r>
                  <a:rPr lang="ru-RU" baseline="0"/>
                  <a:t> кол-во с</a:t>
                </a:r>
                <a:r>
                  <a:rPr lang="ru-RU"/>
                  <a:t>траниц</a:t>
                </a:r>
                <a:r>
                  <a:rPr lang="ru-RU" baseline="0"/>
                  <a:t> на одну книгу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779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прочитанных книг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110</c:v>
              </c:pt>
            </c:numLit>
          </c:val>
          <c:extLst>
            <c:ext xmlns:c16="http://schemas.microsoft.com/office/drawing/2014/chart" uri="{C3380CC4-5D6E-409C-BE32-E72D297353CC}">
              <c16:uniqueId val="{00000000-9D95-4C6A-8F40-FBD2B0A917D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8801448"/>
        <c:axId val="958805408"/>
      </c:barChart>
      <c:catAx>
        <c:axId val="958801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8805408"/>
        <c:crosses val="autoZero"/>
        <c:auto val="1"/>
        <c:lblAlgn val="ctr"/>
        <c:lblOffset val="100"/>
        <c:noMultiLvlLbl val="0"/>
      </c:catAx>
      <c:valAx>
        <c:axId val="9588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880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Художественная</a:t>
            </a:r>
            <a:r>
              <a:rPr lang="ru-RU" baseline="0"/>
              <a:t> литература лидирует по количеству книг,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fiction</c:v>
              </c:pt>
              <c:pt idx="1">
                <c:v>non-fiction</c:v>
              </c:pt>
            </c:strLit>
          </c:cat>
          <c:val>
            <c:numLit>
              <c:formatCode>General</c:formatCode>
              <c:ptCount val="2"/>
              <c:pt idx="0">
                <c:v>63</c:v>
              </c:pt>
              <c:pt idx="1">
                <c:v>47</c:v>
              </c:pt>
            </c:numLit>
          </c:val>
          <c:extLst>
            <c:ext xmlns:c16="http://schemas.microsoft.com/office/drawing/2014/chart" uri="{C3380CC4-5D6E-409C-BE32-E72D297353CC}">
              <c16:uniqueId val="{00000000-211A-41CA-BAFB-604995FBC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3191800"/>
        <c:axId val="1053195040"/>
      </c:barChart>
      <c:catAx>
        <c:axId val="105319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95040"/>
        <c:crosses val="autoZero"/>
        <c:auto val="1"/>
        <c:lblAlgn val="ctr"/>
        <c:lblOffset val="100"/>
        <c:noMultiLvlLbl val="0"/>
      </c:catAx>
      <c:valAx>
        <c:axId val="10531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книг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9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... суммарному количеству страниц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fiction</c:v>
              </c:pt>
              <c:pt idx="1">
                <c:v>non-fiction</c:v>
              </c:pt>
            </c:strLit>
          </c:cat>
          <c:val>
            <c:numLit>
              <c:formatCode>General</c:formatCode>
              <c:ptCount val="2"/>
              <c:pt idx="0">
                <c:v>26055</c:v>
              </c:pt>
              <c:pt idx="1">
                <c:v>15549</c:v>
              </c:pt>
            </c:numLit>
          </c:val>
          <c:extLst>
            <c:ext xmlns:c16="http://schemas.microsoft.com/office/drawing/2014/chart" uri="{C3380CC4-5D6E-409C-BE32-E72D297353CC}">
              <c16:uniqueId val="{00000000-BEBD-4DBA-9E5F-8641C3B68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803360"/>
        <c:axId val="1037801920"/>
      </c:barChart>
      <c:catAx>
        <c:axId val="103780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7801920"/>
        <c:crosses val="autoZero"/>
        <c:auto val="1"/>
        <c:lblAlgn val="ctr"/>
        <c:lblOffset val="100"/>
        <c:noMultiLvlLbl val="0"/>
      </c:catAx>
      <c:valAx>
        <c:axId val="10378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страниц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780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 среднему количеству страниц на книгу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fiction</c:v>
              </c:pt>
              <c:pt idx="1">
                <c:v>non-fiction</c:v>
              </c:pt>
            </c:strLit>
          </c:cat>
          <c:val>
            <c:numLit>
              <c:formatCode>General</c:formatCode>
              <c:ptCount val="2"/>
              <c:pt idx="0">
                <c:v>413.57142857142856</c:v>
              </c:pt>
              <c:pt idx="1">
                <c:v>330.82978723404256</c:v>
              </c:pt>
            </c:numLit>
          </c:val>
          <c:extLst>
            <c:ext xmlns:c16="http://schemas.microsoft.com/office/drawing/2014/chart" uri="{C3380CC4-5D6E-409C-BE32-E72D297353CC}">
              <c16:uniqueId val="{00000000-8C20-415D-B310-744B848E3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799400"/>
        <c:axId val="1037801560"/>
      </c:barChart>
      <c:catAx>
        <c:axId val="103779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7801560"/>
        <c:crosses val="autoZero"/>
        <c:auto val="1"/>
        <c:lblAlgn val="ctr"/>
        <c:lblOffset val="100"/>
        <c:noMultiLvlLbl val="0"/>
      </c:catAx>
      <c:valAx>
        <c:axId val="103780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</a:t>
                </a:r>
                <a:r>
                  <a:rPr lang="ru-RU" baseline="0"/>
                  <a:t> кол-во страниц на книгу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1046495046277749E-2"/>
              <c:y val="0.20633745543954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779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Большинство прочитанных книг - бумажные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бумажная</c:v>
              </c:pt>
              <c:pt idx="1">
                <c:v>электронная</c:v>
              </c:pt>
            </c:strLit>
          </c:cat>
          <c:val>
            <c:numLit>
              <c:formatCode>General</c:formatCode>
              <c:ptCount val="2"/>
              <c:pt idx="0">
                <c:v>104</c:v>
              </c:pt>
              <c:pt idx="1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8C2A-41A5-8F92-F9A9FBD93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3178840"/>
        <c:axId val="1053172000"/>
      </c:barChart>
      <c:catAx>
        <c:axId val="105317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72000"/>
        <c:crosses val="autoZero"/>
        <c:auto val="1"/>
        <c:lblAlgn val="ctr"/>
        <c:lblOffset val="100"/>
        <c:noMultiLvlLbl val="0"/>
      </c:catAx>
      <c:valAx>
        <c:axId val="10531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книг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78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Самые</a:t>
            </a:r>
            <a:r>
              <a:rPr lang="ru-RU" baseline="0"/>
              <a:t> популярные издательства: АСТ, Эксмо, Азбука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6"/>
              <c:pt idx="0">
                <c:v>Детская литература</c:v>
              </c:pt>
              <c:pt idx="1">
                <c:v>ДМК</c:v>
              </c:pt>
              <c:pt idx="2">
                <c:v>Corpus</c:v>
              </c:pt>
              <c:pt idx="3">
                <c:v>Додэка, ДМК Пресс</c:v>
              </c:pt>
              <c:pt idx="4">
                <c:v>Livebook</c:v>
              </c:pt>
              <c:pt idx="5">
                <c:v>unknown</c:v>
              </c:pt>
              <c:pt idx="6">
                <c:v>Альпина Паблишер</c:v>
              </c:pt>
              <c:pt idx="7">
                <c:v>Теревинф</c:v>
              </c:pt>
              <c:pt idx="8">
                <c:v>Пальмира</c:v>
              </c:pt>
              <c:pt idx="9">
                <c:v> АСТ</c:v>
              </c:pt>
              <c:pt idx="10">
                <c:v>Питер</c:v>
              </c:pt>
              <c:pt idx="11">
                <c:v>Sphinx</c:v>
              </c:pt>
              <c:pt idx="12">
                <c:v>Попурри</c:v>
              </c:pt>
              <c:pt idx="13">
                <c:v>Individuum</c:v>
              </c:pt>
              <c:pt idx="14">
                <c:v>Самокат</c:v>
              </c:pt>
              <c:pt idx="15">
                <c:v>Бомбора</c:v>
              </c:pt>
              <c:pt idx="16">
                <c:v>Синдбад</c:v>
              </c:pt>
              <c:pt idx="17">
                <c:v>Художественная литература</c:v>
              </c:pt>
              <c:pt idx="18">
                <c:v>ВКН</c:v>
              </c:pt>
              <c:pt idx="19">
                <c:v>КоЛибри</c:v>
              </c:pt>
              <c:pt idx="20">
                <c:v>Издательство "Э"</c:v>
              </c:pt>
              <c:pt idx="21">
                <c:v>Альпина нон-фикшн</c:v>
              </c:pt>
              <c:pt idx="22">
                <c:v>Манн, Иванов и Фербер</c:v>
              </c:pt>
              <c:pt idx="23">
                <c:v>Азбука</c:v>
              </c:pt>
              <c:pt idx="24">
                <c:v>Эксмо</c:v>
              </c:pt>
              <c:pt idx="25">
                <c:v>АСТ</c:v>
              </c:pt>
            </c:strLit>
          </c:cat>
          <c:val>
            <c:numLit>
              <c:formatCode>General</c:formatCode>
              <c:ptCount val="2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2</c:v>
              </c:pt>
              <c:pt idx="18">
                <c:v>2</c:v>
              </c:pt>
              <c:pt idx="19">
                <c:v>2</c:v>
              </c:pt>
              <c:pt idx="20">
                <c:v>3</c:v>
              </c:pt>
              <c:pt idx="21">
                <c:v>3</c:v>
              </c:pt>
              <c:pt idx="22">
                <c:v>4</c:v>
              </c:pt>
              <c:pt idx="23">
                <c:v>12</c:v>
              </c:pt>
              <c:pt idx="24">
                <c:v>22</c:v>
              </c:pt>
              <c:pt idx="25">
                <c:v>43</c:v>
              </c:pt>
            </c:numLit>
          </c:val>
          <c:extLst>
            <c:ext xmlns:c16="http://schemas.microsoft.com/office/drawing/2014/chart" uri="{C3380CC4-5D6E-409C-BE32-E72D297353CC}">
              <c16:uniqueId val="{00000000-14CC-4E5B-B2A5-F76B3319E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4242272"/>
        <c:axId val="1124240472"/>
      </c:barChart>
      <c:catAx>
        <c:axId val="112424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4240472"/>
        <c:crosses val="autoZero"/>
        <c:auto val="1"/>
        <c:lblAlgn val="ctr"/>
        <c:lblOffset val="100"/>
        <c:noMultiLvlLbl val="0"/>
      </c:catAx>
      <c:valAx>
        <c:axId val="112424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книг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424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 течением лет объём книг постепенно сократился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Данные!$AA$1</c:f>
              <c:strCache>
                <c:ptCount val="1"/>
                <c:pt idx="0">
                  <c:v>Количество страниц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multiLvlStrRef>
              <c:f>Данные!$R$2:$T$122</c:f>
              <c:multiLvlStrCache>
                <c:ptCount val="110"/>
                <c:lvl>
                  <c:pt idx="0">
                    <c:v>fiction</c:v>
                  </c:pt>
                  <c:pt idx="1">
                    <c:v>fiction</c:v>
                  </c:pt>
                  <c:pt idx="2">
                    <c:v>fiction</c:v>
                  </c:pt>
                  <c:pt idx="3">
                    <c:v>fiction</c:v>
                  </c:pt>
                  <c:pt idx="4">
                    <c:v>fiction</c:v>
                  </c:pt>
                  <c:pt idx="5">
                    <c:v>fiction</c:v>
                  </c:pt>
                  <c:pt idx="6">
                    <c:v>fiction</c:v>
                  </c:pt>
                  <c:pt idx="7">
                    <c:v>fiction</c:v>
                  </c:pt>
                  <c:pt idx="8">
                    <c:v>fiction</c:v>
                  </c:pt>
                  <c:pt idx="9">
                    <c:v>fiction</c:v>
                  </c:pt>
                  <c:pt idx="10">
                    <c:v>fiction</c:v>
                  </c:pt>
                  <c:pt idx="11">
                    <c:v>fiction</c:v>
                  </c:pt>
                  <c:pt idx="12">
                    <c:v>fiction</c:v>
                  </c:pt>
                  <c:pt idx="13">
                    <c:v>fiction</c:v>
                  </c:pt>
                  <c:pt idx="14">
                    <c:v>fiction</c:v>
                  </c:pt>
                  <c:pt idx="15">
                    <c:v>fiction</c:v>
                  </c:pt>
                  <c:pt idx="16">
                    <c:v>fiction</c:v>
                  </c:pt>
                  <c:pt idx="17">
                    <c:v>fiction</c:v>
                  </c:pt>
                  <c:pt idx="18">
                    <c:v>fiction</c:v>
                  </c:pt>
                  <c:pt idx="19">
                    <c:v>fiction</c:v>
                  </c:pt>
                  <c:pt idx="20">
                    <c:v>fiction</c:v>
                  </c:pt>
                  <c:pt idx="21">
                    <c:v>fiction</c:v>
                  </c:pt>
                  <c:pt idx="22">
                    <c:v>fiction</c:v>
                  </c:pt>
                  <c:pt idx="23">
                    <c:v>non-fiction</c:v>
                  </c:pt>
                  <c:pt idx="24">
                    <c:v>non-fiction</c:v>
                  </c:pt>
                  <c:pt idx="25">
                    <c:v>non-fiction</c:v>
                  </c:pt>
                  <c:pt idx="26">
                    <c:v>non-fiction</c:v>
                  </c:pt>
                  <c:pt idx="27">
                    <c:v>fiction</c:v>
                  </c:pt>
                  <c:pt idx="28">
                    <c:v>fiction</c:v>
                  </c:pt>
                  <c:pt idx="29">
                    <c:v>non-fiction</c:v>
                  </c:pt>
                  <c:pt idx="30">
                    <c:v>non-fiction</c:v>
                  </c:pt>
                  <c:pt idx="31">
                    <c:v>fiction</c:v>
                  </c:pt>
                  <c:pt idx="32">
                    <c:v>non-fiction</c:v>
                  </c:pt>
                  <c:pt idx="33">
                    <c:v>fiction</c:v>
                  </c:pt>
                  <c:pt idx="34">
                    <c:v>non-fiction</c:v>
                  </c:pt>
                  <c:pt idx="35">
                    <c:v>fiction</c:v>
                  </c:pt>
                  <c:pt idx="36">
                    <c:v>fiction</c:v>
                  </c:pt>
                  <c:pt idx="37">
                    <c:v>fiction</c:v>
                  </c:pt>
                  <c:pt idx="38">
                    <c:v>fiction</c:v>
                  </c:pt>
                  <c:pt idx="39">
                    <c:v>non-fiction</c:v>
                  </c:pt>
                  <c:pt idx="40">
                    <c:v>fiction</c:v>
                  </c:pt>
                  <c:pt idx="41">
                    <c:v>fiction</c:v>
                  </c:pt>
                  <c:pt idx="42">
                    <c:v>fiction</c:v>
                  </c:pt>
                  <c:pt idx="43">
                    <c:v>fiction</c:v>
                  </c:pt>
                  <c:pt idx="44">
                    <c:v>fiction</c:v>
                  </c:pt>
                  <c:pt idx="45">
                    <c:v>non-fiction</c:v>
                  </c:pt>
                  <c:pt idx="46">
                    <c:v>fiction</c:v>
                  </c:pt>
                  <c:pt idx="47">
                    <c:v>fiction</c:v>
                  </c:pt>
                  <c:pt idx="48">
                    <c:v>non-fiction</c:v>
                  </c:pt>
                  <c:pt idx="49">
                    <c:v>fiction</c:v>
                  </c:pt>
                  <c:pt idx="50">
                    <c:v>non-fiction</c:v>
                  </c:pt>
                  <c:pt idx="51">
                    <c:v>fiction</c:v>
                  </c:pt>
                  <c:pt idx="52">
                    <c:v>fiction</c:v>
                  </c:pt>
                  <c:pt idx="53">
                    <c:v>fiction</c:v>
                  </c:pt>
                  <c:pt idx="54">
                    <c:v>fiction</c:v>
                  </c:pt>
                  <c:pt idx="55">
                    <c:v>fiction</c:v>
                  </c:pt>
                  <c:pt idx="56">
                    <c:v>fiction</c:v>
                  </c:pt>
                  <c:pt idx="57">
                    <c:v>non-fiction</c:v>
                  </c:pt>
                  <c:pt idx="58">
                    <c:v>non-fiction</c:v>
                  </c:pt>
                  <c:pt idx="59">
                    <c:v>fiction</c:v>
                  </c:pt>
                  <c:pt idx="60">
                    <c:v>non-fiction</c:v>
                  </c:pt>
                  <c:pt idx="61">
                    <c:v>non-fiction</c:v>
                  </c:pt>
                  <c:pt idx="62">
                    <c:v>non-fiction</c:v>
                  </c:pt>
                  <c:pt idx="63">
                    <c:v>non-fiction</c:v>
                  </c:pt>
                  <c:pt idx="64">
                    <c:v>non-fiction</c:v>
                  </c:pt>
                  <c:pt idx="65">
                    <c:v>non-fiction</c:v>
                  </c:pt>
                  <c:pt idx="66">
                    <c:v>non-fiction</c:v>
                  </c:pt>
                  <c:pt idx="67">
                    <c:v>fiction</c:v>
                  </c:pt>
                  <c:pt idx="68">
                    <c:v>non-fiction</c:v>
                  </c:pt>
                  <c:pt idx="69">
                    <c:v>fiction</c:v>
                  </c:pt>
                  <c:pt idx="70">
                    <c:v>non-fiction</c:v>
                  </c:pt>
                  <c:pt idx="71">
                    <c:v>non-fiction</c:v>
                  </c:pt>
                  <c:pt idx="72">
                    <c:v>non-fiction</c:v>
                  </c:pt>
                  <c:pt idx="73">
                    <c:v>non-fiction</c:v>
                  </c:pt>
                  <c:pt idx="74">
                    <c:v>fiction</c:v>
                  </c:pt>
                  <c:pt idx="75">
                    <c:v>fiction</c:v>
                  </c:pt>
                  <c:pt idx="76">
                    <c:v>non-fiction</c:v>
                  </c:pt>
                  <c:pt idx="77">
                    <c:v>fiction</c:v>
                  </c:pt>
                  <c:pt idx="78">
                    <c:v>fiction</c:v>
                  </c:pt>
                  <c:pt idx="79">
                    <c:v>fiction</c:v>
                  </c:pt>
                  <c:pt idx="80">
                    <c:v>fiction</c:v>
                  </c:pt>
                  <c:pt idx="81">
                    <c:v>fiction</c:v>
                  </c:pt>
                  <c:pt idx="82">
                    <c:v>non-fiction</c:v>
                  </c:pt>
                  <c:pt idx="83">
                    <c:v>non-fiction</c:v>
                  </c:pt>
                  <c:pt idx="84">
                    <c:v>fiction</c:v>
                  </c:pt>
                  <c:pt idx="85">
                    <c:v>non-fiction</c:v>
                  </c:pt>
                  <c:pt idx="86">
                    <c:v>non-fiction</c:v>
                  </c:pt>
                  <c:pt idx="87">
                    <c:v>non-fiction</c:v>
                  </c:pt>
                  <c:pt idx="88">
                    <c:v>non-fiction</c:v>
                  </c:pt>
                  <c:pt idx="89">
                    <c:v>non-fiction</c:v>
                  </c:pt>
                  <c:pt idx="90">
                    <c:v>fiction</c:v>
                  </c:pt>
                  <c:pt idx="91">
                    <c:v>fiction</c:v>
                  </c:pt>
                  <c:pt idx="92">
                    <c:v>fiction</c:v>
                  </c:pt>
                  <c:pt idx="93">
                    <c:v>non-fiction</c:v>
                  </c:pt>
                  <c:pt idx="94">
                    <c:v>non-fiction</c:v>
                  </c:pt>
                  <c:pt idx="95">
                    <c:v>non-fiction</c:v>
                  </c:pt>
                  <c:pt idx="96">
                    <c:v>non-fiction</c:v>
                  </c:pt>
                  <c:pt idx="97">
                    <c:v>non-fiction</c:v>
                  </c:pt>
                  <c:pt idx="98">
                    <c:v>non-fiction</c:v>
                  </c:pt>
                  <c:pt idx="99">
                    <c:v>non-fiction</c:v>
                  </c:pt>
                  <c:pt idx="100">
                    <c:v>non-fiction</c:v>
                  </c:pt>
                  <c:pt idx="101">
                    <c:v>non-fiction</c:v>
                  </c:pt>
                  <c:pt idx="102">
                    <c:v>non-fiction</c:v>
                  </c:pt>
                  <c:pt idx="103">
                    <c:v>fiction</c:v>
                  </c:pt>
                  <c:pt idx="104">
                    <c:v>fiction</c:v>
                  </c:pt>
                  <c:pt idx="105">
                    <c:v>fiction</c:v>
                  </c:pt>
                  <c:pt idx="106">
                    <c:v>fiction</c:v>
                  </c:pt>
                  <c:pt idx="107">
                    <c:v>non-fiction</c:v>
                  </c:pt>
                  <c:pt idx="108">
                    <c:v>non-fiction</c:v>
                  </c:pt>
                  <c:pt idx="109">
                    <c:v>non-fiction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  <c:pt idx="13">
                    <c:v>2019</c:v>
                  </c:pt>
                  <c:pt idx="14">
                    <c:v>2019</c:v>
                  </c:pt>
                  <c:pt idx="15">
                    <c:v>2019</c:v>
                  </c:pt>
                  <c:pt idx="16">
                    <c:v>2019</c:v>
                  </c:pt>
                  <c:pt idx="17">
                    <c:v>2019</c:v>
                  </c:pt>
                  <c:pt idx="18">
                    <c:v>2019</c:v>
                  </c:pt>
                  <c:pt idx="19">
                    <c:v>2019</c:v>
                  </c:pt>
                  <c:pt idx="20">
                    <c:v>2019</c:v>
                  </c:pt>
                  <c:pt idx="21">
                    <c:v>2019</c:v>
                  </c:pt>
                  <c:pt idx="22">
                    <c:v>2019</c:v>
                  </c:pt>
                  <c:pt idx="23">
                    <c:v>2019</c:v>
                  </c:pt>
                  <c:pt idx="24">
                    <c:v>2020</c:v>
                  </c:pt>
                  <c:pt idx="25">
                    <c:v>2020</c:v>
                  </c:pt>
                  <c:pt idx="26">
                    <c:v>2020</c:v>
                  </c:pt>
                  <c:pt idx="27">
                    <c:v>2020</c:v>
                  </c:pt>
                  <c:pt idx="28">
                    <c:v>2021</c:v>
                  </c:pt>
                  <c:pt idx="29">
                    <c:v>2021</c:v>
                  </c:pt>
                  <c:pt idx="30">
                    <c:v>2021</c:v>
                  </c:pt>
                  <c:pt idx="31">
                    <c:v>2021</c:v>
                  </c:pt>
                  <c:pt idx="32">
                    <c:v>2021</c:v>
                  </c:pt>
                  <c:pt idx="33">
                    <c:v>2021</c:v>
                  </c:pt>
                  <c:pt idx="34">
                    <c:v>2021</c:v>
                  </c:pt>
                  <c:pt idx="35">
                    <c:v>2021</c:v>
                  </c:pt>
                  <c:pt idx="36">
                    <c:v>2021</c:v>
                  </c:pt>
                  <c:pt idx="37">
                    <c:v>2021</c:v>
                  </c:pt>
                  <c:pt idx="38">
                    <c:v>2021</c:v>
                  </c:pt>
                  <c:pt idx="39">
                    <c:v>2021</c:v>
                  </c:pt>
                  <c:pt idx="40">
                    <c:v>2021</c:v>
                  </c:pt>
                  <c:pt idx="41">
                    <c:v>2021</c:v>
                  </c:pt>
                  <c:pt idx="42">
                    <c:v>2021</c:v>
                  </c:pt>
                  <c:pt idx="43">
                    <c:v>2021</c:v>
                  </c:pt>
                  <c:pt idx="44">
                    <c:v>2021</c:v>
                  </c:pt>
                  <c:pt idx="45">
                    <c:v>2021</c:v>
                  </c:pt>
                  <c:pt idx="46">
                    <c:v>2021</c:v>
                  </c:pt>
                  <c:pt idx="47">
                    <c:v>2021</c:v>
                  </c:pt>
                  <c:pt idx="48">
                    <c:v>2021</c:v>
                  </c:pt>
                  <c:pt idx="49">
                    <c:v>2021</c:v>
                  </c:pt>
                  <c:pt idx="50">
                    <c:v>2021</c:v>
                  </c:pt>
                  <c:pt idx="51">
                    <c:v>2021</c:v>
                  </c:pt>
                  <c:pt idx="52">
                    <c:v>2021</c:v>
                  </c:pt>
                  <c:pt idx="53">
                    <c:v>2021</c:v>
                  </c:pt>
                  <c:pt idx="54">
                    <c:v>2021</c:v>
                  </c:pt>
                  <c:pt idx="55">
                    <c:v>2021</c:v>
                  </c:pt>
                  <c:pt idx="56">
                    <c:v>2021</c:v>
                  </c:pt>
                  <c:pt idx="57">
                    <c:v>2021</c:v>
                  </c:pt>
                  <c:pt idx="58">
                    <c:v>2021</c:v>
                  </c:pt>
                  <c:pt idx="59">
                    <c:v>2021</c:v>
                  </c:pt>
                  <c:pt idx="60">
                    <c:v>2021</c:v>
                  </c:pt>
                  <c:pt idx="61">
                    <c:v>2021</c:v>
                  </c:pt>
                  <c:pt idx="62">
                    <c:v>2021</c:v>
                  </c:pt>
                  <c:pt idx="63">
                    <c:v>2021</c:v>
                  </c:pt>
                  <c:pt idx="64">
                    <c:v>2021</c:v>
                  </c:pt>
                  <c:pt idx="65">
                    <c:v>2021</c:v>
                  </c:pt>
                  <c:pt idx="66">
                    <c:v>2021</c:v>
                  </c:pt>
                  <c:pt idx="67">
                    <c:v>2021</c:v>
                  </c:pt>
                  <c:pt idx="68">
                    <c:v>2021</c:v>
                  </c:pt>
                  <c:pt idx="69">
                    <c:v>2021</c:v>
                  </c:pt>
                  <c:pt idx="70">
                    <c:v>2021</c:v>
                  </c:pt>
                  <c:pt idx="71">
                    <c:v>2021</c:v>
                  </c:pt>
                  <c:pt idx="72">
                    <c:v>2021</c:v>
                  </c:pt>
                  <c:pt idx="73">
                    <c:v>2021</c:v>
                  </c:pt>
                  <c:pt idx="74">
                    <c:v>2021</c:v>
                  </c:pt>
                  <c:pt idx="75">
                    <c:v>2022</c:v>
                  </c:pt>
                  <c:pt idx="76">
                    <c:v>2022</c:v>
                  </c:pt>
                  <c:pt idx="77">
                    <c:v>2022</c:v>
                  </c:pt>
                  <c:pt idx="78">
                    <c:v>2022</c:v>
                  </c:pt>
                  <c:pt idx="79">
                    <c:v>2022</c:v>
                  </c:pt>
                  <c:pt idx="80">
                    <c:v>2022</c:v>
                  </c:pt>
                  <c:pt idx="81">
                    <c:v>2022</c:v>
                  </c:pt>
                  <c:pt idx="82">
                    <c:v>2022</c:v>
                  </c:pt>
                  <c:pt idx="83">
                    <c:v>2022</c:v>
                  </c:pt>
                  <c:pt idx="84">
                    <c:v>2022</c:v>
                  </c:pt>
                  <c:pt idx="85">
                    <c:v>2022</c:v>
                  </c:pt>
                  <c:pt idx="86">
                    <c:v>2022</c:v>
                  </c:pt>
                  <c:pt idx="87">
                    <c:v>2022</c:v>
                  </c:pt>
                  <c:pt idx="88">
                    <c:v>2022</c:v>
                  </c:pt>
                  <c:pt idx="89">
                    <c:v>2022</c:v>
                  </c:pt>
                  <c:pt idx="90">
                    <c:v>2022</c:v>
                  </c:pt>
                  <c:pt idx="91">
                    <c:v>2022</c:v>
                  </c:pt>
                  <c:pt idx="92">
                    <c:v>2022</c:v>
                  </c:pt>
                  <c:pt idx="93">
                    <c:v>2022</c:v>
                  </c:pt>
                  <c:pt idx="94">
                    <c:v>2022</c:v>
                  </c:pt>
                  <c:pt idx="95">
                    <c:v>2022</c:v>
                  </c:pt>
                  <c:pt idx="96">
                    <c:v>2022</c:v>
                  </c:pt>
                  <c:pt idx="97">
                    <c:v>2022</c:v>
                  </c:pt>
                  <c:pt idx="98">
                    <c:v>2022</c:v>
                  </c:pt>
                  <c:pt idx="99">
                    <c:v>2022</c:v>
                  </c:pt>
                  <c:pt idx="100">
                    <c:v>2022</c:v>
                  </c:pt>
                  <c:pt idx="101">
                    <c:v>2022</c:v>
                  </c:pt>
                  <c:pt idx="102">
                    <c:v>2023</c:v>
                  </c:pt>
                  <c:pt idx="103">
                    <c:v>2023</c:v>
                  </c:pt>
                  <c:pt idx="104">
                    <c:v>2023</c:v>
                  </c:pt>
                  <c:pt idx="105">
                    <c:v>2023</c:v>
                  </c:pt>
                  <c:pt idx="106">
                    <c:v>2023</c:v>
                  </c:pt>
                  <c:pt idx="107">
                    <c:v>2023</c:v>
                  </c:pt>
                  <c:pt idx="108">
                    <c:v>2023</c:v>
                  </c:pt>
                  <c:pt idx="109">
                    <c:v>2023</c:v>
                  </c:pt>
                </c:lvl>
                <c:lvl>
                  <c:pt idx="0">
                    <c:v>1</c:v>
                  </c:pt>
                  <c:pt idx="1">
                    <c:v>4</c:v>
                  </c:pt>
                  <c:pt idx="2">
                    <c:v>50</c:v>
                  </c:pt>
                  <c:pt idx="3">
                    <c:v>27</c:v>
                  </c:pt>
                  <c:pt idx="4">
                    <c:v>10</c:v>
                  </c:pt>
                  <c:pt idx="5">
                    <c:v>12</c:v>
                  </c:pt>
                  <c:pt idx="6">
                    <c:v>9</c:v>
                  </c:pt>
                  <c:pt idx="7">
                    <c:v>9</c:v>
                  </c:pt>
                  <c:pt idx="8">
                    <c:v>7</c:v>
                  </c:pt>
                  <c:pt idx="9">
                    <c:v>2</c:v>
                  </c:pt>
                  <c:pt idx="10">
                    <c:v>10</c:v>
                  </c:pt>
                  <c:pt idx="11">
                    <c:v>18</c:v>
                  </c:pt>
                  <c:pt idx="12">
                    <c:v>10</c:v>
                  </c:pt>
                  <c:pt idx="13">
                    <c:v>21</c:v>
                  </c:pt>
                  <c:pt idx="14">
                    <c:v>16</c:v>
                  </c:pt>
                  <c:pt idx="15">
                    <c:v>15</c:v>
                  </c:pt>
                  <c:pt idx="16">
                    <c:v>14</c:v>
                  </c:pt>
                  <c:pt idx="17">
                    <c:v>69</c:v>
                  </c:pt>
                  <c:pt idx="18">
                    <c:v>8</c:v>
                  </c:pt>
                  <c:pt idx="19">
                    <c:v>8</c:v>
                  </c:pt>
                  <c:pt idx="20">
                    <c:v>10</c:v>
                  </c:pt>
                  <c:pt idx="21">
                    <c:v>24</c:v>
                  </c:pt>
                  <c:pt idx="22">
                    <c:v>2</c:v>
                  </c:pt>
                  <c:pt idx="23">
                    <c:v>83</c:v>
                  </c:pt>
                  <c:pt idx="24">
                    <c:v>57</c:v>
                  </c:pt>
                  <c:pt idx="25">
                    <c:v>19</c:v>
                  </c:pt>
                  <c:pt idx="26">
                    <c:v>182</c:v>
                  </c:pt>
                  <c:pt idx="27">
                    <c:v>117</c:v>
                  </c:pt>
                  <c:pt idx="28">
                    <c:v>29</c:v>
                  </c:pt>
                  <c:pt idx="29">
                    <c:v>3</c:v>
                  </c:pt>
                  <c:pt idx="30">
                    <c:v>2</c:v>
                  </c:pt>
                  <c:pt idx="31">
                    <c:v>18</c:v>
                  </c:pt>
                  <c:pt idx="32">
                    <c:v>7</c:v>
                  </c:pt>
                  <c:pt idx="33">
                    <c:v>40</c:v>
                  </c:pt>
                  <c:pt idx="34">
                    <c:v>3</c:v>
                  </c:pt>
                  <c:pt idx="35">
                    <c:v>26</c:v>
                  </c:pt>
                  <c:pt idx="36">
                    <c:v>8</c:v>
                  </c:pt>
                  <c:pt idx="37">
                    <c:v>7</c:v>
                  </c:pt>
                  <c:pt idx="38">
                    <c:v>10</c:v>
                  </c:pt>
                  <c:pt idx="39">
                    <c:v>3</c:v>
                  </c:pt>
                  <c:pt idx="40">
                    <c:v>8</c:v>
                  </c:pt>
                  <c:pt idx="41">
                    <c:v>16</c:v>
                  </c:pt>
                  <c:pt idx="42">
                    <c:v>8</c:v>
                  </c:pt>
                  <c:pt idx="43">
                    <c:v>13</c:v>
                  </c:pt>
                  <c:pt idx="44">
                    <c:v>6</c:v>
                  </c:pt>
                  <c:pt idx="45">
                    <c:v>3</c:v>
                  </c:pt>
                  <c:pt idx="46">
                    <c:v>2</c:v>
                  </c:pt>
                  <c:pt idx="47">
                    <c:v>2</c:v>
                  </c:pt>
                  <c:pt idx="48">
                    <c:v>3</c:v>
                  </c:pt>
                  <c:pt idx="49">
                    <c:v>5</c:v>
                  </c:pt>
                  <c:pt idx="50">
                    <c:v>4</c:v>
                  </c:pt>
                  <c:pt idx="51">
                    <c:v>5</c:v>
                  </c:pt>
                  <c:pt idx="52">
                    <c:v>7</c:v>
                  </c:pt>
                  <c:pt idx="53">
                    <c:v>3</c:v>
                  </c:pt>
                  <c:pt idx="54">
                    <c:v>4</c:v>
                  </c:pt>
                  <c:pt idx="55">
                    <c:v>4</c:v>
                  </c:pt>
                  <c:pt idx="56">
                    <c:v>13</c:v>
                  </c:pt>
                  <c:pt idx="57">
                    <c:v>5</c:v>
                  </c:pt>
                  <c:pt idx="58">
                    <c:v>4</c:v>
                  </c:pt>
                  <c:pt idx="59">
                    <c:v>7</c:v>
                  </c:pt>
                  <c:pt idx="60">
                    <c:v>6</c:v>
                  </c:pt>
                  <c:pt idx="61">
                    <c:v>8</c:v>
                  </c:pt>
                  <c:pt idx="62">
                    <c:v>11</c:v>
                  </c:pt>
                  <c:pt idx="63">
                    <c:v>11</c:v>
                  </c:pt>
                  <c:pt idx="64">
                    <c:v>16</c:v>
                  </c:pt>
                  <c:pt idx="65">
                    <c:v>3</c:v>
                  </c:pt>
                  <c:pt idx="66">
                    <c:v>4</c:v>
                  </c:pt>
                  <c:pt idx="67">
                    <c:v>3</c:v>
                  </c:pt>
                  <c:pt idx="68">
                    <c:v>10</c:v>
                  </c:pt>
                  <c:pt idx="69">
                    <c:v>8</c:v>
                  </c:pt>
                  <c:pt idx="70">
                    <c:v>2</c:v>
                  </c:pt>
                  <c:pt idx="71">
                    <c:v>3</c:v>
                  </c:pt>
                  <c:pt idx="72">
                    <c:v>7</c:v>
                  </c:pt>
                  <c:pt idx="73">
                    <c:v>5</c:v>
                  </c:pt>
                  <c:pt idx="74">
                    <c:v>4</c:v>
                  </c:pt>
                  <c:pt idx="75">
                    <c:v>8</c:v>
                  </c:pt>
                  <c:pt idx="76">
                    <c:v>6</c:v>
                  </c:pt>
                  <c:pt idx="77">
                    <c:v>2</c:v>
                  </c:pt>
                  <c:pt idx="78">
                    <c:v>4</c:v>
                  </c:pt>
                  <c:pt idx="79">
                    <c:v>1</c:v>
                  </c:pt>
                  <c:pt idx="80">
                    <c:v>2</c:v>
                  </c:pt>
                  <c:pt idx="81">
                    <c:v>7</c:v>
                  </c:pt>
                  <c:pt idx="82">
                    <c:v>4</c:v>
                  </c:pt>
                  <c:pt idx="83">
                    <c:v>4</c:v>
                  </c:pt>
                  <c:pt idx="84">
                    <c:v>8</c:v>
                  </c:pt>
                  <c:pt idx="85">
                    <c:v>4</c:v>
                  </c:pt>
                  <c:pt idx="86">
                    <c:v>1</c:v>
                  </c:pt>
                  <c:pt idx="87">
                    <c:v>5</c:v>
                  </c:pt>
                  <c:pt idx="88">
                    <c:v>28</c:v>
                  </c:pt>
                  <c:pt idx="89">
                    <c:v>17</c:v>
                  </c:pt>
                  <c:pt idx="90">
                    <c:v>3</c:v>
                  </c:pt>
                  <c:pt idx="91">
                    <c:v>33</c:v>
                  </c:pt>
                  <c:pt idx="92">
                    <c:v>31</c:v>
                  </c:pt>
                  <c:pt idx="93">
                    <c:v>25</c:v>
                  </c:pt>
                  <c:pt idx="94">
                    <c:v>16</c:v>
                  </c:pt>
                  <c:pt idx="95">
                    <c:v>3</c:v>
                  </c:pt>
                  <c:pt idx="96">
                    <c:v>42</c:v>
                  </c:pt>
                  <c:pt idx="97">
                    <c:v>3</c:v>
                  </c:pt>
                  <c:pt idx="98">
                    <c:v>40</c:v>
                  </c:pt>
                  <c:pt idx="99">
                    <c:v>7</c:v>
                  </c:pt>
                  <c:pt idx="100">
                    <c:v>38</c:v>
                  </c:pt>
                  <c:pt idx="101">
                    <c:v>20</c:v>
                  </c:pt>
                  <c:pt idx="102">
                    <c:v>14</c:v>
                  </c:pt>
                  <c:pt idx="103">
                    <c:v>32</c:v>
                  </c:pt>
                  <c:pt idx="104">
                    <c:v>12</c:v>
                  </c:pt>
                  <c:pt idx="105">
                    <c:v>5</c:v>
                  </c:pt>
                  <c:pt idx="106">
                    <c:v>12</c:v>
                  </c:pt>
                  <c:pt idx="107">
                    <c:v>50</c:v>
                  </c:pt>
                  <c:pt idx="108">
                    <c:v>36</c:v>
                  </c:pt>
                  <c:pt idx="109">
                    <c:v>23</c:v>
                  </c:pt>
                </c:lvl>
              </c:multiLvlStrCache>
            </c:multiLvlStrRef>
          </c:xVal>
          <c:yVal>
            <c:numRef>
              <c:f>Данные!$AA$2:$AA$122</c:f>
              <c:numCache>
                <c:formatCode>General</c:formatCode>
                <c:ptCount val="121"/>
                <c:pt idx="0">
                  <c:v>44</c:v>
                </c:pt>
                <c:pt idx="1">
                  <c:v>108</c:v>
                </c:pt>
                <c:pt idx="2">
                  <c:v>576</c:v>
                </c:pt>
                <c:pt idx="3">
                  <c:v>412</c:v>
                </c:pt>
                <c:pt idx="4">
                  <c:v>368</c:v>
                </c:pt>
                <c:pt idx="5">
                  <c:v>480</c:v>
                </c:pt>
                <c:pt idx="6">
                  <c:v>512</c:v>
                </c:pt>
                <c:pt idx="7">
                  <c:v>352</c:v>
                </c:pt>
                <c:pt idx="8">
                  <c:v>175</c:v>
                </c:pt>
                <c:pt idx="9">
                  <c:v>113</c:v>
                </c:pt>
                <c:pt idx="10">
                  <c:v>816</c:v>
                </c:pt>
                <c:pt idx="11">
                  <c:v>576</c:v>
                </c:pt>
                <c:pt idx="12">
                  <c:v>509</c:v>
                </c:pt>
                <c:pt idx="13">
                  <c:v>864</c:v>
                </c:pt>
                <c:pt idx="14">
                  <c:v>557</c:v>
                </c:pt>
                <c:pt idx="15">
                  <c:v>304</c:v>
                </c:pt>
                <c:pt idx="16">
                  <c:v>448</c:v>
                </c:pt>
                <c:pt idx="17">
                  <c:v>480</c:v>
                </c:pt>
                <c:pt idx="18">
                  <c:v>224</c:v>
                </c:pt>
                <c:pt idx="19">
                  <c:v>320</c:v>
                </c:pt>
                <c:pt idx="20">
                  <c:v>448</c:v>
                </c:pt>
                <c:pt idx="21">
                  <c:v>608</c:v>
                </c:pt>
                <c:pt idx="22">
                  <c:v>317</c:v>
                </c:pt>
                <c:pt idx="23">
                  <c:v>288</c:v>
                </c:pt>
                <c:pt idx="24">
                  <c:v>912</c:v>
                </c:pt>
                <c:pt idx="25">
                  <c:v>320</c:v>
                </c:pt>
                <c:pt idx="26">
                  <c:v>304</c:v>
                </c:pt>
                <c:pt idx="27">
                  <c:v>414</c:v>
                </c:pt>
                <c:pt idx="28">
                  <c:v>288</c:v>
                </c:pt>
                <c:pt idx="29">
                  <c:v>272</c:v>
                </c:pt>
                <c:pt idx="30">
                  <c:v>256</c:v>
                </c:pt>
                <c:pt idx="31">
                  <c:v>1168</c:v>
                </c:pt>
                <c:pt idx="32">
                  <c:v>320</c:v>
                </c:pt>
                <c:pt idx="33">
                  <c:v>960</c:v>
                </c:pt>
                <c:pt idx="34">
                  <c:v>448</c:v>
                </c:pt>
                <c:pt idx="35">
                  <c:v>1440</c:v>
                </c:pt>
                <c:pt idx="36">
                  <c:v>320</c:v>
                </c:pt>
                <c:pt idx="37">
                  <c:v>416</c:v>
                </c:pt>
                <c:pt idx="38">
                  <c:v>512</c:v>
                </c:pt>
                <c:pt idx="39">
                  <c:v>144</c:v>
                </c:pt>
                <c:pt idx="40">
                  <c:v>640</c:v>
                </c:pt>
                <c:pt idx="41">
                  <c:v>800</c:v>
                </c:pt>
                <c:pt idx="42">
                  <c:v>416</c:v>
                </c:pt>
                <c:pt idx="43">
                  <c:v>688</c:v>
                </c:pt>
                <c:pt idx="44">
                  <c:v>576</c:v>
                </c:pt>
                <c:pt idx="45">
                  <c:v>224</c:v>
                </c:pt>
                <c:pt idx="46">
                  <c:v>192</c:v>
                </c:pt>
                <c:pt idx="47">
                  <c:v>256</c:v>
                </c:pt>
                <c:pt idx="48">
                  <c:v>352</c:v>
                </c:pt>
                <c:pt idx="49">
                  <c:v>288</c:v>
                </c:pt>
                <c:pt idx="50">
                  <c:v>320</c:v>
                </c:pt>
                <c:pt idx="51">
                  <c:v>320</c:v>
                </c:pt>
                <c:pt idx="52">
                  <c:v>464</c:v>
                </c:pt>
                <c:pt idx="53">
                  <c:v>131</c:v>
                </c:pt>
                <c:pt idx="54">
                  <c:v>93</c:v>
                </c:pt>
                <c:pt idx="55">
                  <c:v>113</c:v>
                </c:pt>
                <c:pt idx="56">
                  <c:v>265</c:v>
                </c:pt>
                <c:pt idx="57">
                  <c:v>320</c:v>
                </c:pt>
                <c:pt idx="58">
                  <c:v>304</c:v>
                </c:pt>
                <c:pt idx="59">
                  <c:v>416</c:v>
                </c:pt>
                <c:pt idx="60">
                  <c:v>320</c:v>
                </c:pt>
                <c:pt idx="61">
                  <c:v>320</c:v>
                </c:pt>
                <c:pt idx="62">
                  <c:v>576</c:v>
                </c:pt>
                <c:pt idx="63">
                  <c:v>512</c:v>
                </c:pt>
                <c:pt idx="64">
                  <c:v>704</c:v>
                </c:pt>
                <c:pt idx="65">
                  <c:v>176</c:v>
                </c:pt>
                <c:pt idx="66">
                  <c:v>304</c:v>
                </c:pt>
                <c:pt idx="67">
                  <c:v>288</c:v>
                </c:pt>
                <c:pt idx="68">
                  <c:v>416</c:v>
                </c:pt>
                <c:pt idx="69">
                  <c:v>352</c:v>
                </c:pt>
                <c:pt idx="70">
                  <c:v>224</c:v>
                </c:pt>
                <c:pt idx="71">
                  <c:v>224</c:v>
                </c:pt>
                <c:pt idx="72">
                  <c:v>256</c:v>
                </c:pt>
                <c:pt idx="73">
                  <c:v>336</c:v>
                </c:pt>
                <c:pt idx="74">
                  <c:v>238</c:v>
                </c:pt>
                <c:pt idx="75">
                  <c:v>448</c:v>
                </c:pt>
                <c:pt idx="76">
                  <c:v>304</c:v>
                </c:pt>
                <c:pt idx="77">
                  <c:v>320</c:v>
                </c:pt>
                <c:pt idx="78">
                  <c:v>446</c:v>
                </c:pt>
                <c:pt idx="79">
                  <c:v>134</c:v>
                </c:pt>
                <c:pt idx="80">
                  <c:v>178</c:v>
                </c:pt>
                <c:pt idx="81">
                  <c:v>416</c:v>
                </c:pt>
                <c:pt idx="82">
                  <c:v>304</c:v>
                </c:pt>
                <c:pt idx="83">
                  <c:v>144</c:v>
                </c:pt>
                <c:pt idx="84">
                  <c:v>1120</c:v>
                </c:pt>
                <c:pt idx="85">
                  <c:v>272</c:v>
                </c:pt>
                <c:pt idx="86">
                  <c:v>384</c:v>
                </c:pt>
                <c:pt idx="87">
                  <c:v>400</c:v>
                </c:pt>
                <c:pt idx="88">
                  <c:v>264</c:v>
                </c:pt>
                <c:pt idx="89">
                  <c:v>296</c:v>
                </c:pt>
                <c:pt idx="90">
                  <c:v>224</c:v>
                </c:pt>
                <c:pt idx="91">
                  <c:v>144</c:v>
                </c:pt>
                <c:pt idx="92">
                  <c:v>416</c:v>
                </c:pt>
                <c:pt idx="93">
                  <c:v>192</c:v>
                </c:pt>
                <c:pt idx="94">
                  <c:v>304</c:v>
                </c:pt>
                <c:pt idx="95">
                  <c:v>239</c:v>
                </c:pt>
                <c:pt idx="96">
                  <c:v>656</c:v>
                </c:pt>
                <c:pt idx="97">
                  <c:v>140</c:v>
                </c:pt>
                <c:pt idx="98">
                  <c:v>293</c:v>
                </c:pt>
                <c:pt idx="99">
                  <c:v>440</c:v>
                </c:pt>
                <c:pt idx="100">
                  <c:v>238</c:v>
                </c:pt>
                <c:pt idx="101">
                  <c:v>304</c:v>
                </c:pt>
                <c:pt idx="102">
                  <c:v>240</c:v>
                </c:pt>
                <c:pt idx="103">
                  <c:v>288</c:v>
                </c:pt>
                <c:pt idx="104">
                  <c:v>96</c:v>
                </c:pt>
                <c:pt idx="105">
                  <c:v>64</c:v>
                </c:pt>
                <c:pt idx="106">
                  <c:v>96</c:v>
                </c:pt>
                <c:pt idx="107">
                  <c:v>279</c:v>
                </c:pt>
                <c:pt idx="108">
                  <c:v>164</c:v>
                </c:pt>
                <c:pt idx="109">
                  <c:v>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9-4618-AD47-51891B5034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51696568"/>
        <c:axId val="1051693328"/>
      </c:scatterChart>
      <c:valAx>
        <c:axId val="105169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порядковый</a:t>
                </a:r>
                <a:r>
                  <a:rPr lang="ru-RU" baseline="0"/>
                  <a:t> номер книги в дневнике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1693328"/>
        <c:crosses val="autoZero"/>
        <c:crossBetween val="midCat"/>
      </c:valAx>
      <c:valAx>
        <c:axId val="10516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количество</a:t>
                </a:r>
                <a:r>
                  <a:rPr lang="ru-RU" baseline="0"/>
                  <a:t> страниц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169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</a:t>
            </a:r>
            <a:r>
              <a:rPr lang="ru-RU" baseline="0"/>
              <a:t> годами доминирование художественной литературы сменилось разнообразием тематик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английский язык</c:v>
          </c:tx>
          <c:spPr>
            <a:solidFill>
              <a:schemeClr val="accent5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2</c:v>
              </c:pt>
              <c:pt idx="5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4091-4595-8A51-41E9B9AF400D}"/>
            </c:ext>
          </c:extLst>
        </c:ser>
        <c:ser>
          <c:idx val="1"/>
          <c:order val="1"/>
          <c:tx>
            <c:v>дети и родители</c:v>
          </c:tx>
          <c:spPr>
            <a:solidFill>
              <a:schemeClr val="accent5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3</c:v>
              </c:pt>
              <c:pt idx="3">
                <c:v>9</c:v>
              </c:pt>
              <c:pt idx="4">
                <c:v>6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4091-4595-8A51-41E9B9AF400D}"/>
            </c:ext>
          </c:extLst>
        </c:ser>
        <c:ser>
          <c:idx val="2"/>
          <c:order val="2"/>
          <c:tx>
            <c:v>научпоп/просвещение</c:v>
          </c:tx>
          <c:spPr>
            <a:solidFill>
              <a:schemeClr val="accent5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11</c:v>
              </c:pt>
              <c:pt idx="4">
                <c:v>4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4091-4595-8A51-41E9B9AF400D}"/>
            </c:ext>
          </c:extLst>
        </c:ser>
        <c:ser>
          <c:idx val="3"/>
          <c:order val="3"/>
          <c:tx>
            <c:v>обучение IT</c:v>
          </c:tx>
          <c:spPr>
            <a:solidFill>
              <a:schemeClr val="accent5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5</c:v>
              </c:pt>
              <c:pt idx="5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E-4091-4595-8A51-41E9B9AF400D}"/>
            </c:ext>
          </c:extLst>
        </c:ser>
        <c:ser>
          <c:idx val="4"/>
          <c:order val="4"/>
          <c:tx>
            <c:v>психология</c:v>
          </c:tx>
          <c:spPr>
            <a:solidFill>
              <a:schemeClr val="accent5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</c:v>
              </c:pt>
              <c:pt idx="4">
                <c:v>2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F-4091-4595-8A51-41E9B9AF400D}"/>
            </c:ext>
          </c:extLst>
        </c:ser>
        <c:ser>
          <c:idx val="5"/>
          <c:order val="5"/>
          <c:tx>
            <c:v>художественная литература</c:v>
          </c:tx>
          <c:spPr>
            <a:solidFill>
              <a:schemeClr val="accent5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</c:strLit>
          </c:cat>
          <c:val>
            <c:numLit>
              <c:formatCode>General</c:formatCode>
              <c:ptCount val="6"/>
              <c:pt idx="0">
                <c:v>5</c:v>
              </c:pt>
              <c:pt idx="1">
                <c:v>18</c:v>
              </c:pt>
              <c:pt idx="2">
                <c:v>1</c:v>
              </c:pt>
              <c:pt idx="3">
                <c:v>25</c:v>
              </c:pt>
              <c:pt idx="4">
                <c:v>8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0-4091-4595-8A51-41E9B9AF4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367616"/>
        <c:axId val="1083366176"/>
      </c:barChart>
      <c:catAx>
        <c:axId val="108336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год</a:t>
                </a:r>
                <a:r>
                  <a:rPr lang="ru-RU" baseline="0"/>
                  <a:t> прочтения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3366176"/>
        <c:crosses val="autoZero"/>
        <c:auto val="1"/>
        <c:lblAlgn val="ctr"/>
        <c:lblOffset val="100"/>
        <c:noMultiLvlLbl val="0"/>
      </c:catAx>
      <c:valAx>
        <c:axId val="10833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книг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33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40169989358179"/>
          <c:y val="0.24980368265016339"/>
          <c:w val="0.29941079799181408"/>
          <c:h val="0.70777589846975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Наиболее</a:t>
            </a:r>
            <a:r>
              <a:rPr lang="ru-RU" baseline="0"/>
              <a:t> высокая скорость чтения была в средний период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Данные!$X$1</c:f>
              <c:strCache>
                <c:ptCount val="1"/>
                <c:pt idx="0">
                  <c:v>Скорость чтения (стр в день)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Данные!$S$2:$S$122</c:f>
              <c:strCache>
                <c:ptCount val="110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2018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2019</c:v>
                </c:pt>
                <c:pt idx="13">
                  <c:v>2019</c:v>
                </c:pt>
                <c:pt idx="14">
                  <c:v>2019</c:v>
                </c:pt>
                <c:pt idx="15">
                  <c:v>2019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2021</c:v>
                </c:pt>
                <c:pt idx="33">
                  <c:v>2021</c:v>
                </c:pt>
                <c:pt idx="34">
                  <c:v>2021</c:v>
                </c:pt>
                <c:pt idx="35">
                  <c:v>2021</c:v>
                </c:pt>
                <c:pt idx="36">
                  <c:v>2021</c:v>
                </c:pt>
                <c:pt idx="37">
                  <c:v>2021</c:v>
                </c:pt>
                <c:pt idx="38">
                  <c:v>2021</c:v>
                </c:pt>
                <c:pt idx="39">
                  <c:v>2021</c:v>
                </c:pt>
                <c:pt idx="40">
                  <c:v>2021</c:v>
                </c:pt>
                <c:pt idx="41">
                  <c:v>2021</c:v>
                </c:pt>
                <c:pt idx="42">
                  <c:v>2021</c:v>
                </c:pt>
                <c:pt idx="43">
                  <c:v>2021</c:v>
                </c:pt>
                <c:pt idx="44">
                  <c:v>2021</c:v>
                </c:pt>
                <c:pt idx="45">
                  <c:v>2021</c:v>
                </c:pt>
                <c:pt idx="46">
                  <c:v>2021</c:v>
                </c:pt>
                <c:pt idx="47">
                  <c:v>2021</c:v>
                </c:pt>
                <c:pt idx="48">
                  <c:v>2021</c:v>
                </c:pt>
                <c:pt idx="49">
                  <c:v>2021</c:v>
                </c:pt>
                <c:pt idx="50">
                  <c:v>2021</c:v>
                </c:pt>
                <c:pt idx="51">
                  <c:v>2021</c:v>
                </c:pt>
                <c:pt idx="52">
                  <c:v>2021</c:v>
                </c:pt>
                <c:pt idx="53">
                  <c:v>2021</c:v>
                </c:pt>
                <c:pt idx="54">
                  <c:v>2021</c:v>
                </c:pt>
                <c:pt idx="55">
                  <c:v>2021</c:v>
                </c:pt>
                <c:pt idx="56">
                  <c:v>2021</c:v>
                </c:pt>
                <c:pt idx="57">
                  <c:v>2021</c:v>
                </c:pt>
                <c:pt idx="58">
                  <c:v>2021</c:v>
                </c:pt>
                <c:pt idx="59">
                  <c:v>2021</c:v>
                </c:pt>
                <c:pt idx="60">
                  <c:v>2021</c:v>
                </c:pt>
                <c:pt idx="61">
                  <c:v>2021</c:v>
                </c:pt>
                <c:pt idx="62">
                  <c:v>2021</c:v>
                </c:pt>
                <c:pt idx="63">
                  <c:v>2021</c:v>
                </c:pt>
                <c:pt idx="64">
                  <c:v>2021</c:v>
                </c:pt>
                <c:pt idx="65">
                  <c:v>2021</c:v>
                </c:pt>
                <c:pt idx="66">
                  <c:v>2021</c:v>
                </c:pt>
                <c:pt idx="67">
                  <c:v>2021</c:v>
                </c:pt>
                <c:pt idx="68">
                  <c:v>2021</c:v>
                </c:pt>
                <c:pt idx="69">
                  <c:v>2021</c:v>
                </c:pt>
                <c:pt idx="70">
                  <c:v>2021</c:v>
                </c:pt>
                <c:pt idx="71">
                  <c:v>2021</c:v>
                </c:pt>
                <c:pt idx="72">
                  <c:v>2021</c:v>
                </c:pt>
                <c:pt idx="73">
                  <c:v>2021</c:v>
                </c:pt>
                <c:pt idx="74">
                  <c:v>2021</c:v>
                </c:pt>
                <c:pt idx="75">
                  <c:v>2022</c:v>
                </c:pt>
                <c:pt idx="76">
                  <c:v>2022</c:v>
                </c:pt>
                <c:pt idx="77">
                  <c:v>2022</c:v>
                </c:pt>
                <c:pt idx="78">
                  <c:v>2022</c:v>
                </c:pt>
                <c:pt idx="79">
                  <c:v>2022</c:v>
                </c:pt>
                <c:pt idx="80">
                  <c:v>2022</c:v>
                </c:pt>
                <c:pt idx="81">
                  <c:v>2022</c:v>
                </c:pt>
                <c:pt idx="82">
                  <c:v>2022</c:v>
                </c:pt>
                <c:pt idx="83">
                  <c:v>2022</c:v>
                </c:pt>
                <c:pt idx="84">
                  <c:v>2022</c:v>
                </c:pt>
                <c:pt idx="85">
                  <c:v>2022</c:v>
                </c:pt>
                <c:pt idx="86">
                  <c:v>2022</c:v>
                </c:pt>
                <c:pt idx="87">
                  <c:v>2022</c:v>
                </c:pt>
                <c:pt idx="88">
                  <c:v>2022</c:v>
                </c:pt>
                <c:pt idx="89">
                  <c:v>2022</c:v>
                </c:pt>
                <c:pt idx="90">
                  <c:v>2022</c:v>
                </c:pt>
                <c:pt idx="91">
                  <c:v>2022</c:v>
                </c:pt>
                <c:pt idx="92">
                  <c:v>2022</c:v>
                </c:pt>
                <c:pt idx="93">
                  <c:v>2022</c:v>
                </c:pt>
                <c:pt idx="94">
                  <c:v>2022</c:v>
                </c:pt>
                <c:pt idx="95">
                  <c:v>2022</c:v>
                </c:pt>
                <c:pt idx="96">
                  <c:v>2022</c:v>
                </c:pt>
                <c:pt idx="97">
                  <c:v>2022</c:v>
                </c:pt>
                <c:pt idx="98">
                  <c:v>2022</c:v>
                </c:pt>
                <c:pt idx="99">
                  <c:v>2022</c:v>
                </c:pt>
                <c:pt idx="100">
                  <c:v>2022</c:v>
                </c:pt>
                <c:pt idx="101">
                  <c:v>2022</c:v>
                </c:pt>
                <c:pt idx="102">
                  <c:v>2023</c:v>
                </c:pt>
                <c:pt idx="103">
                  <c:v>2023</c:v>
                </c:pt>
                <c:pt idx="104">
                  <c:v>2023</c:v>
                </c:pt>
                <c:pt idx="105">
                  <c:v>2023</c:v>
                </c:pt>
                <c:pt idx="106">
                  <c:v>2023</c:v>
                </c:pt>
                <c:pt idx="107">
                  <c:v>2023</c:v>
                </c:pt>
                <c:pt idx="108">
                  <c:v>2023</c:v>
                </c:pt>
                <c:pt idx="109">
                  <c:v>2023</c:v>
                </c:pt>
              </c:strCache>
            </c:strRef>
          </c:xVal>
          <c:yVal>
            <c:numRef>
              <c:f>Данные!$X$2:$X$122</c:f>
              <c:numCache>
                <c:formatCode>0</c:formatCode>
                <c:ptCount val="121"/>
                <c:pt idx="0">
                  <c:v>44</c:v>
                </c:pt>
                <c:pt idx="1">
                  <c:v>27</c:v>
                </c:pt>
                <c:pt idx="2">
                  <c:v>11.52</c:v>
                </c:pt>
                <c:pt idx="3">
                  <c:v>15.25925925925926</c:v>
                </c:pt>
                <c:pt idx="4">
                  <c:v>36.799999999999997</c:v>
                </c:pt>
                <c:pt idx="5">
                  <c:v>40</c:v>
                </c:pt>
                <c:pt idx="6">
                  <c:v>56.888888888888886</c:v>
                </c:pt>
                <c:pt idx="7">
                  <c:v>39.111111111111114</c:v>
                </c:pt>
                <c:pt idx="8">
                  <c:v>25</c:v>
                </c:pt>
                <c:pt idx="9">
                  <c:v>56.5</c:v>
                </c:pt>
                <c:pt idx="10">
                  <c:v>81.599999999999994</c:v>
                </c:pt>
                <c:pt idx="11">
                  <c:v>32</c:v>
                </c:pt>
                <c:pt idx="12">
                  <c:v>50.9</c:v>
                </c:pt>
                <c:pt idx="13">
                  <c:v>41.142857142857146</c:v>
                </c:pt>
                <c:pt idx="14">
                  <c:v>34.8125</c:v>
                </c:pt>
                <c:pt idx="15">
                  <c:v>20.266666666666666</c:v>
                </c:pt>
                <c:pt idx="16">
                  <c:v>32</c:v>
                </c:pt>
                <c:pt idx="17">
                  <c:v>6.9565217391304346</c:v>
                </c:pt>
                <c:pt idx="18">
                  <c:v>28</c:v>
                </c:pt>
                <c:pt idx="19">
                  <c:v>40</c:v>
                </c:pt>
                <c:pt idx="20">
                  <c:v>44.8</c:v>
                </c:pt>
                <c:pt idx="21">
                  <c:v>25.333333333333332</c:v>
                </c:pt>
                <c:pt idx="22">
                  <c:v>158.5</c:v>
                </c:pt>
                <c:pt idx="23">
                  <c:v>3.4698795180722892</c:v>
                </c:pt>
                <c:pt idx="24">
                  <c:v>16</c:v>
                </c:pt>
                <c:pt idx="25">
                  <c:v>16.842105263157894</c:v>
                </c:pt>
                <c:pt idx="26">
                  <c:v>1.6703296703296704</c:v>
                </c:pt>
                <c:pt idx="27">
                  <c:v>3.5384615384615383</c:v>
                </c:pt>
                <c:pt idx="28">
                  <c:v>9.931034482758621</c:v>
                </c:pt>
                <c:pt idx="29">
                  <c:v>90.666666666666671</c:v>
                </c:pt>
                <c:pt idx="30">
                  <c:v>128</c:v>
                </c:pt>
                <c:pt idx="31">
                  <c:v>64.888888888888886</c:v>
                </c:pt>
                <c:pt idx="32">
                  <c:v>45.714285714285715</c:v>
                </c:pt>
                <c:pt idx="33">
                  <c:v>24</c:v>
                </c:pt>
                <c:pt idx="34">
                  <c:v>149.33333333333334</c:v>
                </c:pt>
                <c:pt idx="35">
                  <c:v>55.384615384615387</c:v>
                </c:pt>
                <c:pt idx="36">
                  <c:v>40</c:v>
                </c:pt>
                <c:pt idx="37">
                  <c:v>59.428571428571431</c:v>
                </c:pt>
                <c:pt idx="38">
                  <c:v>51.2</c:v>
                </c:pt>
                <c:pt idx="39">
                  <c:v>48</c:v>
                </c:pt>
                <c:pt idx="40">
                  <c:v>80</c:v>
                </c:pt>
                <c:pt idx="41">
                  <c:v>50</c:v>
                </c:pt>
                <c:pt idx="42">
                  <c:v>52</c:v>
                </c:pt>
                <c:pt idx="43">
                  <c:v>52.92307692307692</c:v>
                </c:pt>
                <c:pt idx="44">
                  <c:v>96</c:v>
                </c:pt>
                <c:pt idx="45">
                  <c:v>74.666666666666671</c:v>
                </c:pt>
                <c:pt idx="46">
                  <c:v>96</c:v>
                </c:pt>
                <c:pt idx="47">
                  <c:v>128</c:v>
                </c:pt>
                <c:pt idx="48">
                  <c:v>117.33333333333333</c:v>
                </c:pt>
                <c:pt idx="49">
                  <c:v>57.6</c:v>
                </c:pt>
                <c:pt idx="50">
                  <c:v>80</c:v>
                </c:pt>
                <c:pt idx="51">
                  <c:v>64</c:v>
                </c:pt>
                <c:pt idx="52">
                  <c:v>66.285714285714292</c:v>
                </c:pt>
                <c:pt idx="53">
                  <c:v>43.666666666666664</c:v>
                </c:pt>
                <c:pt idx="54">
                  <c:v>23.25</c:v>
                </c:pt>
                <c:pt idx="55">
                  <c:v>28.25</c:v>
                </c:pt>
                <c:pt idx="56">
                  <c:v>20.384615384615383</c:v>
                </c:pt>
                <c:pt idx="57">
                  <c:v>64</c:v>
                </c:pt>
                <c:pt idx="58">
                  <c:v>76</c:v>
                </c:pt>
                <c:pt idx="59">
                  <c:v>59.428571428571431</c:v>
                </c:pt>
                <c:pt idx="60">
                  <c:v>53.333333333333336</c:v>
                </c:pt>
                <c:pt idx="61">
                  <c:v>40</c:v>
                </c:pt>
                <c:pt idx="62">
                  <c:v>52.363636363636367</c:v>
                </c:pt>
                <c:pt idx="63">
                  <c:v>46.545454545454547</c:v>
                </c:pt>
                <c:pt idx="64">
                  <c:v>44</c:v>
                </c:pt>
                <c:pt idx="65">
                  <c:v>58.666666666666664</c:v>
                </c:pt>
                <c:pt idx="66">
                  <c:v>76</c:v>
                </c:pt>
                <c:pt idx="67">
                  <c:v>96</c:v>
                </c:pt>
                <c:pt idx="68">
                  <c:v>41.6</c:v>
                </c:pt>
                <c:pt idx="69">
                  <c:v>44</c:v>
                </c:pt>
                <c:pt idx="70">
                  <c:v>112</c:v>
                </c:pt>
                <c:pt idx="71">
                  <c:v>74.666666666666671</c:v>
                </c:pt>
                <c:pt idx="72">
                  <c:v>36.571428571428569</c:v>
                </c:pt>
                <c:pt idx="73">
                  <c:v>67.2</c:v>
                </c:pt>
                <c:pt idx="74">
                  <c:v>59.5</c:v>
                </c:pt>
                <c:pt idx="75">
                  <c:v>56</c:v>
                </c:pt>
                <c:pt idx="76">
                  <c:v>50.666666666666664</c:v>
                </c:pt>
                <c:pt idx="77">
                  <c:v>160</c:v>
                </c:pt>
                <c:pt idx="78">
                  <c:v>111.5</c:v>
                </c:pt>
                <c:pt idx="79">
                  <c:v>134</c:v>
                </c:pt>
                <c:pt idx="80">
                  <c:v>89</c:v>
                </c:pt>
                <c:pt idx="81">
                  <c:v>59.428571428571431</c:v>
                </c:pt>
                <c:pt idx="82">
                  <c:v>76</c:v>
                </c:pt>
                <c:pt idx="83">
                  <c:v>36</c:v>
                </c:pt>
                <c:pt idx="84">
                  <c:v>140</c:v>
                </c:pt>
                <c:pt idx="85">
                  <c:v>68</c:v>
                </c:pt>
                <c:pt idx="86">
                  <c:v>384</c:v>
                </c:pt>
                <c:pt idx="87">
                  <c:v>80</c:v>
                </c:pt>
                <c:pt idx="88">
                  <c:v>9.4285714285714288</c:v>
                </c:pt>
                <c:pt idx="89">
                  <c:v>17.411764705882351</c:v>
                </c:pt>
                <c:pt idx="90">
                  <c:v>74.666666666666671</c:v>
                </c:pt>
                <c:pt idx="91">
                  <c:v>4.3636363636363633</c:v>
                </c:pt>
                <c:pt idx="92">
                  <c:v>13.419354838709678</c:v>
                </c:pt>
                <c:pt idx="93">
                  <c:v>7.68</c:v>
                </c:pt>
                <c:pt idx="94">
                  <c:v>19</c:v>
                </c:pt>
                <c:pt idx="95">
                  <c:v>79.666666666666671</c:v>
                </c:pt>
                <c:pt idx="96">
                  <c:v>15.619047619047619</c:v>
                </c:pt>
                <c:pt idx="97">
                  <c:v>46.666666666666664</c:v>
                </c:pt>
                <c:pt idx="98">
                  <c:v>7.3250000000000002</c:v>
                </c:pt>
                <c:pt idx="99">
                  <c:v>62.857142857142854</c:v>
                </c:pt>
                <c:pt idx="100">
                  <c:v>6.2631578947368425</c:v>
                </c:pt>
                <c:pt idx="101">
                  <c:v>15.2</c:v>
                </c:pt>
                <c:pt idx="102">
                  <c:v>17.142857142857142</c:v>
                </c:pt>
                <c:pt idx="103">
                  <c:v>9</c:v>
                </c:pt>
                <c:pt idx="104">
                  <c:v>8</c:v>
                </c:pt>
                <c:pt idx="105">
                  <c:v>12.8</c:v>
                </c:pt>
                <c:pt idx="106">
                  <c:v>8</c:v>
                </c:pt>
                <c:pt idx="107">
                  <c:v>5.58</c:v>
                </c:pt>
                <c:pt idx="108">
                  <c:v>4.5555555555555554</c:v>
                </c:pt>
                <c:pt idx="109">
                  <c:v>23.478260869565219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C-4361-9F46-7A870F3F0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698728"/>
        <c:axId val="1051686128"/>
      </c:scatterChart>
      <c:valAx>
        <c:axId val="105169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порядковый</a:t>
                </a:r>
                <a:r>
                  <a:rPr lang="ru-RU" baseline="0"/>
                  <a:t> номер книги в дневнике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1686128"/>
        <c:crosses val="autoZero"/>
        <c:crossBetween val="midCat"/>
      </c:valAx>
      <c:valAx>
        <c:axId val="10516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страниц</a:t>
                </a:r>
                <a:r>
                  <a:rPr lang="ru-RU" baseline="0"/>
                  <a:t> в день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169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скорость чтения была</a:t>
            </a:r>
            <a:r>
              <a:rPr lang="ru-RU" baseline="0"/>
              <a:t> на максимуме в 2021 и 2022 годы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6">
                        <c:v>(пусто)</c:v>
                      </c:pt>
                    </c:strCache>
                  </c16:filteredLitCache>
                </c:ext>
              </c:extLst>
              <c:f/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6">
                        <c:v>0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6"/>
                <c:pt idx="0">
                  <c:v>26.915851851851848</c:v>
                </c:pt>
                <c:pt idx="1">
                  <c:v>43.014829389476837</c:v>
                </c:pt>
                <c:pt idx="2">
                  <c:v>9.5127241179872755</c:v>
                </c:pt>
                <c:pt idx="3">
                  <c:v>63.80389844116916</c:v>
                </c:pt>
                <c:pt idx="4">
                  <c:v>67.561589400109838</c:v>
                </c:pt>
                <c:pt idx="5">
                  <c:v>11.069584195997239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E-4232-88D5-902F0F8A0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360416"/>
        <c:axId val="1083365096"/>
      </c:barChart>
      <c:catAx>
        <c:axId val="10833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3365096"/>
        <c:crosses val="autoZero"/>
        <c:auto val="1"/>
        <c:lblAlgn val="ctr"/>
        <c:lblOffset val="100"/>
        <c:noMultiLvlLbl val="0"/>
      </c:catAx>
      <c:valAx>
        <c:axId val="108336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страниц</a:t>
                </a:r>
                <a:r>
                  <a:rPr lang="ru-RU" baseline="0"/>
                  <a:t> в день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336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страниц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41604</c:v>
              </c:pt>
            </c:numLit>
          </c:val>
          <c:extLst>
            <c:ext xmlns:c16="http://schemas.microsoft.com/office/drawing/2014/chart" uri="{C3380CC4-5D6E-409C-BE32-E72D297353CC}">
              <c16:uniqueId val="{00000000-81AE-4439-BBBB-3245B94A96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8802168"/>
        <c:axId val="958807568"/>
      </c:barChart>
      <c:catAx>
        <c:axId val="958802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8807568"/>
        <c:crosses val="autoZero"/>
        <c:auto val="1"/>
        <c:lblAlgn val="ctr"/>
        <c:lblOffset val="100"/>
        <c:noMultiLvlLbl val="0"/>
      </c:catAx>
      <c:valAx>
        <c:axId val="9588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880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дней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1738</c:v>
              </c:pt>
            </c:numLit>
          </c:val>
          <c:extLst>
            <c:ext xmlns:c16="http://schemas.microsoft.com/office/drawing/2014/chart" uri="{C3380CC4-5D6E-409C-BE32-E72D297353CC}">
              <c16:uniqueId val="{00000000-5C44-436D-990D-75D95881A9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8804328"/>
        <c:axId val="958804688"/>
      </c:barChart>
      <c:catAx>
        <c:axId val="958804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8804688"/>
        <c:crosses val="autoZero"/>
        <c:auto val="1"/>
        <c:lblAlgn val="ctr"/>
        <c:lblOffset val="100"/>
        <c:noMultiLvlLbl val="0"/>
      </c:catAx>
      <c:valAx>
        <c:axId val="9588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8804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Авторы-мужчины преобладают</a:t>
            </a:r>
            <a:r>
              <a:rPr lang="ru-RU" baseline="0"/>
              <a:t> в количестве книг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женский</c:v>
              </c:pt>
              <c:pt idx="1">
                <c:v>коллектив</c:v>
              </c:pt>
              <c:pt idx="2">
                <c:v>мужской</c:v>
              </c:pt>
            </c:strLit>
          </c:cat>
          <c:val>
            <c:numLit>
              <c:formatCode>General</c:formatCode>
              <c:ptCount val="3"/>
              <c:pt idx="0">
                <c:v>20</c:v>
              </c:pt>
              <c:pt idx="1">
                <c:v>12</c:v>
              </c:pt>
              <c:pt idx="2">
                <c:v>78</c:v>
              </c:pt>
            </c:numLit>
          </c:val>
          <c:extLst>
            <c:ext xmlns:c16="http://schemas.microsoft.com/office/drawing/2014/chart" uri="{C3380CC4-5D6E-409C-BE32-E72D297353CC}">
              <c16:uniqueId val="{00000000-87F3-4624-BD1B-3D1B7AC35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544616"/>
        <c:axId val="1081544976"/>
      </c:barChart>
      <c:catAx>
        <c:axId val="1081544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пол автора</a:t>
                </a:r>
              </a:p>
            </c:rich>
          </c:tx>
          <c:layout>
            <c:manualLayout>
              <c:xMode val="edge"/>
              <c:yMode val="edge"/>
              <c:x val="0.35673754056345708"/>
              <c:y val="0.85462030076553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544976"/>
        <c:crosses val="autoZero"/>
        <c:auto val="1"/>
        <c:lblAlgn val="ctr"/>
        <c:lblOffset val="100"/>
        <c:noMultiLvlLbl val="0"/>
      </c:catAx>
      <c:valAx>
        <c:axId val="10815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книг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54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Среди</a:t>
            </a:r>
            <a:r>
              <a:rPr lang="ru-RU" baseline="0"/>
              <a:t> эпох преобладают</a:t>
            </a:r>
          </a:p>
          <a:p>
            <a:pPr>
              <a:defRPr/>
            </a:pPr>
            <a:r>
              <a:rPr lang="ru-RU" baseline="0"/>
              <a:t>20 и 21 век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17 век</c:v>
              </c:pt>
              <c:pt idx="1">
                <c:v>14 век</c:v>
              </c:pt>
              <c:pt idx="3">
                <c:v>19 век</c:v>
              </c:pt>
              <c:pt idx="4">
                <c:v>21 век</c:v>
              </c:pt>
              <c:pt idx="5">
                <c:v>20 век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4</c:v>
              </c:pt>
              <c:pt idx="3">
                <c:v>5</c:v>
              </c:pt>
              <c:pt idx="4">
                <c:v>48</c:v>
              </c:pt>
              <c:pt idx="5">
                <c:v>51</c:v>
              </c:pt>
            </c:numLit>
          </c:val>
          <c:extLst>
            <c:ext xmlns:c16="http://schemas.microsoft.com/office/drawing/2014/chart" uri="{C3380CC4-5D6E-409C-BE32-E72D297353CC}">
              <c16:uniqueId val="{00000000-BD77-4A4E-BD0E-53BD4536F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2197128"/>
        <c:axId val="102206848"/>
      </c:barChart>
      <c:catAx>
        <c:axId val="102197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206848"/>
        <c:crosses val="autoZero"/>
        <c:auto val="1"/>
        <c:lblAlgn val="ctr"/>
        <c:lblOffset val="100"/>
        <c:noMultiLvlLbl val="0"/>
      </c:catAx>
      <c:valAx>
        <c:axId val="10220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19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Среди</a:t>
            </a:r>
            <a:r>
              <a:rPr lang="ru-RU" baseline="0"/>
              <a:t> жанров преобладают </a:t>
            </a:r>
          </a:p>
          <a:p>
            <a:pPr>
              <a:defRPr/>
            </a:pPr>
            <a:r>
              <a:rPr lang="ru-RU" baseline="0"/>
              <a:t>роман и нон-фикшн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рассказ</c:v>
              </c:pt>
              <c:pt idx="1">
                <c:v>эссе</c:v>
              </c:pt>
              <c:pt idx="2">
                <c:v>поэма</c:v>
              </c:pt>
              <c:pt idx="3">
                <c:v>повесть</c:v>
              </c:pt>
              <c:pt idx="4">
                <c:v>сказка</c:v>
              </c:pt>
              <c:pt idx="5">
                <c:v>нон-фикшн</c:v>
              </c:pt>
              <c:pt idx="6">
                <c:v>роман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2</c:v>
              </c:pt>
              <c:pt idx="3">
                <c:v>5</c:v>
              </c:pt>
              <c:pt idx="4">
                <c:v>6</c:v>
              </c:pt>
              <c:pt idx="5">
                <c:v>46</c:v>
              </c:pt>
              <c:pt idx="6">
                <c:v>49</c:v>
              </c:pt>
            </c:numLit>
          </c:val>
          <c:extLst>
            <c:ext xmlns:c16="http://schemas.microsoft.com/office/drawing/2014/chart" uri="{C3380CC4-5D6E-409C-BE32-E72D297353CC}">
              <c16:uniqueId val="{00000000-7005-460E-B13C-DBCD23521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41949312"/>
        <c:axId val="1041947512"/>
      </c:barChart>
      <c:catAx>
        <c:axId val="104194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947512"/>
        <c:crosses val="autoZero"/>
        <c:auto val="1"/>
        <c:lblAlgn val="ctr"/>
        <c:lblOffset val="100"/>
        <c:noMultiLvlLbl val="0"/>
      </c:catAx>
      <c:valAx>
        <c:axId val="104194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94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Среди многообразия стран авторов преобладают США, Россия, Великобритания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9"/>
              <c:pt idx="0">
                <c:v>Российская империя, США</c:v>
              </c:pt>
              <c:pt idx="1">
                <c:v>Колумбия</c:v>
              </c:pt>
              <c:pt idx="2">
                <c:v>Польша</c:v>
              </c:pt>
              <c:pt idx="3">
                <c:v>Беларусь</c:v>
              </c:pt>
              <c:pt idx="4">
                <c:v>Армения</c:v>
              </c:pt>
              <c:pt idx="5">
                <c:v>Израиль, США</c:v>
              </c:pt>
              <c:pt idx="6">
                <c:v>Румыния</c:v>
              </c:pt>
              <c:pt idx="7">
                <c:v>Германская империя, Швейцария</c:v>
              </c:pt>
              <c:pt idx="8">
                <c:v>Священная Римская империя, Германский союз</c:v>
              </c:pt>
              <c:pt idx="9">
                <c:v>Флорентийская республика</c:v>
              </c:pt>
              <c:pt idx="10">
                <c:v>Турция</c:v>
              </c:pt>
              <c:pt idx="11">
                <c:v>Австрия</c:v>
              </c:pt>
              <c:pt idx="12">
                <c:v>Франция</c:v>
              </c:pt>
              <c:pt idx="13">
                <c:v>Испания</c:v>
              </c:pt>
              <c:pt idx="14">
                <c:v>СССР</c:v>
              </c:pt>
              <c:pt idx="15">
                <c:v>Япония</c:v>
              </c:pt>
              <c:pt idx="16">
                <c:v>Великобритания</c:v>
              </c:pt>
              <c:pt idx="17">
                <c:v>Россия</c:v>
              </c:pt>
              <c:pt idx="18">
                <c:v>США</c:v>
              </c:pt>
            </c:strLit>
          </c:cat>
          <c:val>
            <c:numLit>
              <c:formatCode>General</c:formatCode>
              <c:ptCount val="1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2</c:v>
              </c:pt>
              <c:pt idx="12">
                <c:v>3</c:v>
              </c:pt>
              <c:pt idx="13">
                <c:v>5</c:v>
              </c:pt>
              <c:pt idx="14">
                <c:v>6</c:v>
              </c:pt>
              <c:pt idx="15">
                <c:v>10</c:v>
              </c:pt>
              <c:pt idx="16">
                <c:v>21</c:v>
              </c:pt>
              <c:pt idx="17">
                <c:v>24</c:v>
              </c:pt>
              <c:pt idx="18">
                <c:v>28</c:v>
              </c:pt>
            </c:numLit>
          </c:val>
          <c:extLst>
            <c:ext xmlns:c16="http://schemas.microsoft.com/office/drawing/2014/chart" uri="{C3380CC4-5D6E-409C-BE32-E72D297353CC}">
              <c16:uniqueId val="{00000000-C9C5-4142-9D79-E48346E4F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41941032"/>
        <c:axId val="1041941392"/>
      </c:barChart>
      <c:catAx>
        <c:axId val="1041941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941392"/>
        <c:crosses val="autoZero"/>
        <c:auto val="1"/>
        <c:lblAlgn val="ctr"/>
        <c:lblOffset val="100"/>
        <c:noMultiLvlLbl val="0"/>
      </c:catAx>
      <c:valAx>
        <c:axId val="104194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94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76200</xdr:rowOff>
    </xdr:from>
    <xdr:to>
      <xdr:col>18</xdr:col>
      <xdr:colOff>137160</xdr:colOff>
      <xdr:row>26</xdr:row>
      <xdr:rowOff>45720</xdr:rowOff>
    </xdr:to>
    <xdr:sp macro="" textlink="">
      <xdr:nvSpPr>
        <xdr:cNvPr id="2" name="Свиток: горизонтальны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67000" y="76200"/>
          <a:ext cx="8442960" cy="4724400"/>
        </a:xfrm>
        <a:prstGeom prst="horizontalScroll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373381</xdr:colOff>
      <xdr:row>4</xdr:row>
      <xdr:rowOff>0</xdr:rowOff>
    </xdr:from>
    <xdr:to>
      <xdr:col>17</xdr:col>
      <xdr:colOff>68581</xdr:colOff>
      <xdr:row>22</xdr:row>
      <xdr:rowOff>122484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1381" y="731520"/>
          <a:ext cx="7010400" cy="3414324"/>
        </a:xfrm>
        <a:prstGeom prst="rect">
          <a:avLst/>
        </a:prstGeom>
      </xdr:spPr>
    </xdr:pic>
    <xdr:clientData/>
  </xdr:twoCellAnchor>
  <xdr:oneCellAnchor>
    <xdr:from>
      <xdr:col>5</xdr:col>
      <xdr:colOff>475600</xdr:colOff>
      <xdr:row>5</xdr:row>
      <xdr:rowOff>50942</xdr:rowOff>
    </xdr:from>
    <xdr:ext cx="6969792" cy="69454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523600" y="965342"/>
          <a:ext cx="6969792" cy="6945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ru-RU" sz="2000" b="1">
              <a:solidFill>
                <a:schemeClr val="bg1"/>
              </a:solidFill>
              <a:latin typeface="Bookman Old Style" panose="02050604050505020204" pitchFamily="18" charset="0"/>
            </a:rPr>
            <a:t>Анализ моего личного читательского дневника </a:t>
          </a:r>
        </a:p>
        <a:p>
          <a:pPr algn="ctr"/>
          <a:r>
            <a:rPr lang="ru-RU" sz="2000" b="1">
              <a:solidFill>
                <a:schemeClr val="bg1"/>
              </a:solidFill>
              <a:latin typeface="Bookman Old Style" panose="02050604050505020204" pitchFamily="18" charset="0"/>
            </a:rPr>
            <a:t>с</a:t>
          </a:r>
          <a:r>
            <a:rPr lang="ru-RU" sz="2000" b="1" baseline="0">
              <a:solidFill>
                <a:schemeClr val="bg1"/>
              </a:solidFill>
              <a:latin typeface="Bookman Old Style" panose="02050604050505020204" pitchFamily="18" charset="0"/>
            </a:rPr>
            <a:t> 2018 по 2023 годы</a:t>
          </a:r>
          <a:r>
            <a:rPr lang="ru-RU" sz="2000" b="1">
              <a:solidFill>
                <a:schemeClr val="bg1"/>
              </a:solidFill>
              <a:latin typeface="Bookman Old Style" panose="02050604050505020204" pitchFamily="18" charset="0"/>
            </a:rPr>
            <a:t> 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556260</xdr:colOff>
      <xdr:row>2</xdr:row>
      <xdr:rowOff>7620</xdr:rowOff>
    </xdr:from>
    <xdr:to>
      <xdr:col>15</xdr:col>
      <xdr:colOff>601980</xdr:colOff>
      <xdr:row>3</xdr:row>
      <xdr:rowOff>152400</xdr:rowOff>
    </xdr:to>
    <xdr:sp macro="" textlink="">
      <xdr:nvSpPr>
        <xdr:cNvPr id="2" name="Блок-схема: задержк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9090660" y="388620"/>
          <a:ext cx="655320" cy="32766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</xdr:col>
      <xdr:colOff>556260</xdr:colOff>
      <xdr:row>3</xdr:row>
      <xdr:rowOff>30480</xdr:rowOff>
    </xdr:from>
    <xdr:to>
      <xdr:col>16</xdr:col>
      <xdr:colOff>601980</xdr:colOff>
      <xdr:row>4</xdr:row>
      <xdr:rowOff>175260</xdr:rowOff>
    </xdr:to>
    <xdr:sp macro="" textlink="">
      <xdr:nvSpPr>
        <xdr:cNvPr id="3" name="Блок-схема: задержк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9700260" y="594360"/>
          <a:ext cx="655320" cy="32766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563880</xdr:colOff>
      <xdr:row>4</xdr:row>
      <xdr:rowOff>7620</xdr:rowOff>
    </xdr:from>
    <xdr:to>
      <xdr:col>18</xdr:col>
      <xdr:colOff>0</xdr:colOff>
      <xdr:row>5</xdr:row>
      <xdr:rowOff>152400</xdr:rowOff>
    </xdr:to>
    <xdr:sp macro="" textlink="">
      <xdr:nvSpPr>
        <xdr:cNvPr id="4" name="Блок-схема: задержк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0317480" y="754380"/>
          <a:ext cx="655320" cy="32766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563880</xdr:colOff>
      <xdr:row>9</xdr:row>
      <xdr:rowOff>30480</xdr:rowOff>
    </xdr:from>
    <xdr:to>
      <xdr:col>18</xdr:col>
      <xdr:colOff>0</xdr:colOff>
      <xdr:row>10</xdr:row>
      <xdr:rowOff>175260</xdr:rowOff>
    </xdr:to>
    <xdr:sp macro="" textlink="">
      <xdr:nvSpPr>
        <xdr:cNvPr id="5" name="Блок-схема: задержк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0317480" y="1691640"/>
          <a:ext cx="655320" cy="32766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</xdr:col>
      <xdr:colOff>563880</xdr:colOff>
      <xdr:row>12</xdr:row>
      <xdr:rowOff>38100</xdr:rowOff>
    </xdr:from>
    <xdr:to>
      <xdr:col>17</xdr:col>
      <xdr:colOff>0</xdr:colOff>
      <xdr:row>14</xdr:row>
      <xdr:rowOff>0</xdr:rowOff>
    </xdr:to>
    <xdr:sp macro="" textlink="">
      <xdr:nvSpPr>
        <xdr:cNvPr id="6" name="Блок-схема: задержк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9707880" y="2247900"/>
          <a:ext cx="655320" cy="32766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579120</xdr:colOff>
      <xdr:row>13</xdr:row>
      <xdr:rowOff>30480</xdr:rowOff>
    </xdr:from>
    <xdr:to>
      <xdr:col>16</xdr:col>
      <xdr:colOff>15240</xdr:colOff>
      <xdr:row>14</xdr:row>
      <xdr:rowOff>175260</xdr:rowOff>
    </xdr:to>
    <xdr:sp macro="" textlink="">
      <xdr:nvSpPr>
        <xdr:cNvPr id="7" name="Блок-схема: задержк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9113520" y="2423160"/>
          <a:ext cx="655320" cy="32766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7620</xdr:colOff>
      <xdr:row>14</xdr:row>
      <xdr:rowOff>38100</xdr:rowOff>
    </xdr:from>
    <xdr:to>
      <xdr:col>15</xdr:col>
      <xdr:colOff>53340</xdr:colOff>
      <xdr:row>16</xdr:row>
      <xdr:rowOff>0</xdr:rowOff>
    </xdr:to>
    <xdr:sp macro="" textlink="">
      <xdr:nvSpPr>
        <xdr:cNvPr id="8" name="Блок-схема: задержк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8542020" y="2613660"/>
          <a:ext cx="655320" cy="32766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7620</xdr:colOff>
      <xdr:row>15</xdr:row>
      <xdr:rowOff>38100</xdr:rowOff>
    </xdr:from>
    <xdr:to>
      <xdr:col>14</xdr:col>
      <xdr:colOff>53340</xdr:colOff>
      <xdr:row>17</xdr:row>
      <xdr:rowOff>0</xdr:rowOff>
    </xdr:to>
    <xdr:sp macro="" textlink="">
      <xdr:nvSpPr>
        <xdr:cNvPr id="9" name="Блок-схема: задержк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7932420" y="2796540"/>
          <a:ext cx="655320" cy="32766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0</xdr:colOff>
      <xdr:row>16</xdr:row>
      <xdr:rowOff>38100</xdr:rowOff>
    </xdr:from>
    <xdr:to>
      <xdr:col>13</xdr:col>
      <xdr:colOff>45720</xdr:colOff>
      <xdr:row>18</xdr:row>
      <xdr:rowOff>0</xdr:rowOff>
    </xdr:to>
    <xdr:sp macro="" textlink="">
      <xdr:nvSpPr>
        <xdr:cNvPr id="10" name="Блок-схема: задержк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7315200" y="2979420"/>
          <a:ext cx="655320" cy="32766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563880</xdr:colOff>
      <xdr:row>20</xdr:row>
      <xdr:rowOff>0</xdr:rowOff>
    </xdr:from>
    <xdr:to>
      <xdr:col>13</xdr:col>
      <xdr:colOff>0</xdr:colOff>
      <xdr:row>21</xdr:row>
      <xdr:rowOff>144780</xdr:rowOff>
    </xdr:to>
    <xdr:sp macro="" textlink="">
      <xdr:nvSpPr>
        <xdr:cNvPr id="11" name="Блок-схема: задержк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7269480" y="3672840"/>
          <a:ext cx="655320" cy="32766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571500</xdr:colOff>
      <xdr:row>22</xdr:row>
      <xdr:rowOff>7620</xdr:rowOff>
    </xdr:from>
    <xdr:to>
      <xdr:col>14</xdr:col>
      <xdr:colOff>7620</xdr:colOff>
      <xdr:row>23</xdr:row>
      <xdr:rowOff>152400</xdr:rowOff>
    </xdr:to>
    <xdr:sp macro="" textlink="">
      <xdr:nvSpPr>
        <xdr:cNvPr id="12" name="Блок-схема: задержк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7886700" y="4046220"/>
          <a:ext cx="655320" cy="32766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556260</xdr:colOff>
      <xdr:row>24</xdr:row>
      <xdr:rowOff>15240</xdr:rowOff>
    </xdr:from>
    <xdr:to>
      <xdr:col>14</xdr:col>
      <xdr:colOff>601980</xdr:colOff>
      <xdr:row>25</xdr:row>
      <xdr:rowOff>160020</xdr:rowOff>
    </xdr:to>
    <xdr:sp macro="" textlink="">
      <xdr:nvSpPr>
        <xdr:cNvPr id="13" name="Блок-схема: задержка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8481060" y="4419600"/>
          <a:ext cx="655320" cy="32766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563880</xdr:colOff>
      <xdr:row>25</xdr:row>
      <xdr:rowOff>68580</xdr:rowOff>
    </xdr:from>
    <xdr:to>
      <xdr:col>16</xdr:col>
      <xdr:colOff>0</xdr:colOff>
      <xdr:row>27</xdr:row>
      <xdr:rowOff>30480</xdr:rowOff>
    </xdr:to>
    <xdr:sp macro="" textlink="">
      <xdr:nvSpPr>
        <xdr:cNvPr id="14" name="Блок-схема: задержка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9098280" y="4655820"/>
          <a:ext cx="655320" cy="32766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563880</xdr:colOff>
      <xdr:row>28</xdr:row>
      <xdr:rowOff>38100</xdr:rowOff>
    </xdr:from>
    <xdr:to>
      <xdr:col>16</xdr:col>
      <xdr:colOff>0</xdr:colOff>
      <xdr:row>30</xdr:row>
      <xdr:rowOff>0</xdr:rowOff>
    </xdr:to>
    <xdr:sp macro="" textlink="">
      <xdr:nvSpPr>
        <xdr:cNvPr id="15" name="Блок-схема: задержка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9098280" y="5173980"/>
          <a:ext cx="655320" cy="32766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7620</xdr:colOff>
      <xdr:row>29</xdr:row>
      <xdr:rowOff>38100</xdr:rowOff>
    </xdr:from>
    <xdr:to>
      <xdr:col>15</xdr:col>
      <xdr:colOff>53340</xdr:colOff>
      <xdr:row>31</xdr:row>
      <xdr:rowOff>0</xdr:rowOff>
    </xdr:to>
    <xdr:sp macro="" textlink="">
      <xdr:nvSpPr>
        <xdr:cNvPr id="16" name="Блок-схема: задержка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8542020" y="5356860"/>
          <a:ext cx="655320" cy="32766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563880</xdr:colOff>
      <xdr:row>35</xdr:row>
      <xdr:rowOff>38100</xdr:rowOff>
    </xdr:from>
    <xdr:to>
      <xdr:col>14</xdr:col>
      <xdr:colOff>0</xdr:colOff>
      <xdr:row>37</xdr:row>
      <xdr:rowOff>0</xdr:rowOff>
    </xdr:to>
    <xdr:sp macro="" textlink="">
      <xdr:nvSpPr>
        <xdr:cNvPr id="17" name="Блок-схема: задержка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7879080" y="6454140"/>
          <a:ext cx="655320" cy="32766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0</xdr:colOff>
      <xdr:row>36</xdr:row>
      <xdr:rowOff>22860</xdr:rowOff>
    </xdr:from>
    <xdr:to>
      <xdr:col>13</xdr:col>
      <xdr:colOff>45720</xdr:colOff>
      <xdr:row>37</xdr:row>
      <xdr:rowOff>167640</xdr:rowOff>
    </xdr:to>
    <xdr:sp macro="" textlink="">
      <xdr:nvSpPr>
        <xdr:cNvPr id="18" name="Блок-схема: задержка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315200" y="6621780"/>
          <a:ext cx="655320" cy="32766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563880</xdr:colOff>
      <xdr:row>38</xdr:row>
      <xdr:rowOff>22860</xdr:rowOff>
    </xdr:from>
    <xdr:to>
      <xdr:col>12</xdr:col>
      <xdr:colOff>0</xdr:colOff>
      <xdr:row>39</xdr:row>
      <xdr:rowOff>167640</xdr:rowOff>
    </xdr:to>
    <xdr:sp macro="" textlink="">
      <xdr:nvSpPr>
        <xdr:cNvPr id="19" name="Блок-схема: задержк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6659880" y="6987540"/>
          <a:ext cx="655320" cy="32766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0</xdr:colOff>
      <xdr:row>42</xdr:row>
      <xdr:rowOff>15240</xdr:rowOff>
    </xdr:from>
    <xdr:to>
      <xdr:col>12</xdr:col>
      <xdr:colOff>45720</xdr:colOff>
      <xdr:row>43</xdr:row>
      <xdr:rowOff>160020</xdr:rowOff>
    </xdr:to>
    <xdr:sp macro="" textlink="">
      <xdr:nvSpPr>
        <xdr:cNvPr id="20" name="Блок-схема: задержка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6705600" y="7711440"/>
          <a:ext cx="655320" cy="32766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0</xdr:colOff>
      <xdr:row>43</xdr:row>
      <xdr:rowOff>7620</xdr:rowOff>
    </xdr:from>
    <xdr:to>
      <xdr:col>15</xdr:col>
      <xdr:colOff>45720</xdr:colOff>
      <xdr:row>44</xdr:row>
      <xdr:rowOff>152400</xdr:rowOff>
    </xdr:to>
    <xdr:sp macro="" textlink="">
      <xdr:nvSpPr>
        <xdr:cNvPr id="21" name="Блок-схема: задержка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8534400" y="7886700"/>
          <a:ext cx="655320" cy="32766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18</xdr:col>
      <xdr:colOff>563880</xdr:colOff>
      <xdr:row>44</xdr:row>
      <xdr:rowOff>7620</xdr:rowOff>
    </xdr:from>
    <xdr:to>
      <xdr:col>20</xdr:col>
      <xdr:colOff>0</xdr:colOff>
      <xdr:row>45</xdr:row>
      <xdr:rowOff>152400</xdr:rowOff>
    </xdr:to>
    <xdr:sp macro="" textlink="">
      <xdr:nvSpPr>
        <xdr:cNvPr id="22" name="Блок-схема: задержка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536680" y="8069580"/>
          <a:ext cx="655320" cy="32766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18</xdr:col>
      <xdr:colOff>548640</xdr:colOff>
      <xdr:row>48</xdr:row>
      <xdr:rowOff>38100</xdr:rowOff>
    </xdr:from>
    <xdr:to>
      <xdr:col>19</xdr:col>
      <xdr:colOff>594360</xdr:colOff>
      <xdr:row>50</xdr:row>
      <xdr:rowOff>0</xdr:rowOff>
    </xdr:to>
    <xdr:sp macro="" textlink="">
      <xdr:nvSpPr>
        <xdr:cNvPr id="23" name="Блок-схема: задержка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11521440" y="8831580"/>
          <a:ext cx="655320" cy="32766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7620</xdr:colOff>
      <xdr:row>49</xdr:row>
      <xdr:rowOff>38100</xdr:rowOff>
    </xdr:from>
    <xdr:to>
      <xdr:col>12</xdr:col>
      <xdr:colOff>53340</xdr:colOff>
      <xdr:row>51</xdr:row>
      <xdr:rowOff>0</xdr:rowOff>
    </xdr:to>
    <xdr:sp macro="" textlink="">
      <xdr:nvSpPr>
        <xdr:cNvPr id="25" name="Блок-схема: задержка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6713220" y="9014460"/>
          <a:ext cx="655320" cy="32766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594360</xdr:colOff>
      <xdr:row>50</xdr:row>
      <xdr:rowOff>38100</xdr:rowOff>
    </xdr:from>
    <xdr:to>
      <xdr:col>10</xdr:col>
      <xdr:colOff>30480</xdr:colOff>
      <xdr:row>52</xdr:row>
      <xdr:rowOff>0</xdr:rowOff>
    </xdr:to>
    <xdr:sp macro="" textlink="">
      <xdr:nvSpPr>
        <xdr:cNvPr id="26" name="Блок-схема: задержка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5471160" y="9197340"/>
          <a:ext cx="655320" cy="32766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0</xdr:colOff>
      <xdr:row>51</xdr:row>
      <xdr:rowOff>38100</xdr:rowOff>
    </xdr:from>
    <xdr:to>
      <xdr:col>9</xdr:col>
      <xdr:colOff>45720</xdr:colOff>
      <xdr:row>53</xdr:row>
      <xdr:rowOff>0</xdr:rowOff>
    </xdr:to>
    <xdr:sp macro="" textlink="">
      <xdr:nvSpPr>
        <xdr:cNvPr id="27" name="Блок-схема: задержка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4876800" y="9380220"/>
          <a:ext cx="655320" cy="32766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0</xdr:colOff>
      <xdr:row>52</xdr:row>
      <xdr:rowOff>38100</xdr:rowOff>
    </xdr:from>
    <xdr:to>
      <xdr:col>8</xdr:col>
      <xdr:colOff>45720</xdr:colOff>
      <xdr:row>54</xdr:row>
      <xdr:rowOff>0</xdr:rowOff>
    </xdr:to>
    <xdr:sp macro="" textlink="">
      <xdr:nvSpPr>
        <xdr:cNvPr id="28" name="Блок-схема: задержка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4267200" y="9563100"/>
          <a:ext cx="655320" cy="32766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0</xdr:colOff>
      <xdr:row>1</xdr:row>
      <xdr:rowOff>0</xdr:rowOff>
    </xdr:from>
    <xdr:to>
      <xdr:col>15</xdr:col>
      <xdr:colOff>45720</xdr:colOff>
      <xdr:row>2</xdr:row>
      <xdr:rowOff>129540</xdr:rowOff>
    </xdr:to>
    <xdr:sp macro="" textlink="">
      <xdr:nvSpPr>
        <xdr:cNvPr id="29" name="Блок-схема: задержка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8534400" y="182880"/>
          <a:ext cx="655320" cy="32766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14</xdr:col>
      <xdr:colOff>45720</xdr:colOff>
      <xdr:row>1</xdr:row>
      <xdr:rowOff>144780</xdr:rowOff>
    </xdr:to>
    <xdr:sp macro="" textlink="">
      <xdr:nvSpPr>
        <xdr:cNvPr id="30" name="Блок-схема: задержка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7924800" y="0"/>
          <a:ext cx="655320" cy="32766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17</xdr:col>
      <xdr:colOff>388620</xdr:colOff>
      <xdr:row>5</xdr:row>
      <xdr:rowOff>68580</xdr:rowOff>
    </xdr:from>
    <xdr:to>
      <xdr:col>18</xdr:col>
      <xdr:colOff>434340</xdr:colOff>
      <xdr:row>9</xdr:row>
      <xdr:rowOff>83820</xdr:rowOff>
    </xdr:to>
    <xdr:sp macro="" textlink="">
      <xdr:nvSpPr>
        <xdr:cNvPr id="31" name="Блок-схема: задержка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10751820" y="998220"/>
          <a:ext cx="655320" cy="74676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350520</xdr:colOff>
      <xdr:row>17</xdr:row>
      <xdr:rowOff>137160</xdr:rowOff>
    </xdr:from>
    <xdr:to>
      <xdr:col>12</xdr:col>
      <xdr:colOff>396240</xdr:colOff>
      <xdr:row>20</xdr:row>
      <xdr:rowOff>76200</xdr:rowOff>
    </xdr:to>
    <xdr:sp macro="" textlink="">
      <xdr:nvSpPr>
        <xdr:cNvPr id="32" name="Блок-схема: задержка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7056120" y="3261360"/>
          <a:ext cx="655320" cy="48768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</xdr:col>
      <xdr:colOff>304800</xdr:colOff>
      <xdr:row>26</xdr:row>
      <xdr:rowOff>22860</xdr:rowOff>
    </xdr:from>
    <xdr:to>
      <xdr:col>16</xdr:col>
      <xdr:colOff>350520</xdr:colOff>
      <xdr:row>29</xdr:row>
      <xdr:rowOff>45720</xdr:rowOff>
    </xdr:to>
    <xdr:sp macro="" textlink="">
      <xdr:nvSpPr>
        <xdr:cNvPr id="33" name="Блок-схема: задержка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9448800" y="4792980"/>
          <a:ext cx="655320" cy="57150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289560</xdr:colOff>
      <xdr:row>39</xdr:row>
      <xdr:rowOff>45720</xdr:rowOff>
    </xdr:from>
    <xdr:to>
      <xdr:col>11</xdr:col>
      <xdr:colOff>335280</xdr:colOff>
      <xdr:row>42</xdr:row>
      <xdr:rowOff>129540</xdr:rowOff>
    </xdr:to>
    <xdr:sp macro="" textlink="">
      <xdr:nvSpPr>
        <xdr:cNvPr id="34" name="Блок-схема: задержка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6385560" y="7193280"/>
          <a:ext cx="655320" cy="63246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129540</xdr:colOff>
      <xdr:row>29</xdr:row>
      <xdr:rowOff>144780</xdr:rowOff>
    </xdr:from>
    <xdr:to>
      <xdr:col>14</xdr:col>
      <xdr:colOff>175260</xdr:colOff>
      <xdr:row>34</xdr:row>
      <xdr:rowOff>15240</xdr:rowOff>
    </xdr:to>
    <xdr:sp macro="" textlink="">
      <xdr:nvSpPr>
        <xdr:cNvPr id="35" name="Блок-схема: задержка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8054340" y="5463540"/>
          <a:ext cx="655320" cy="78486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259080</xdr:colOff>
      <xdr:row>33</xdr:row>
      <xdr:rowOff>129540</xdr:rowOff>
    </xdr:from>
    <xdr:to>
      <xdr:col>14</xdr:col>
      <xdr:colOff>144780</xdr:colOff>
      <xdr:row>36</xdr:row>
      <xdr:rowOff>76200</xdr:rowOff>
    </xdr:to>
    <xdr:sp macro="" textlink="">
      <xdr:nvSpPr>
        <xdr:cNvPr id="36" name="Блок-схема: задержка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8183880" y="6179820"/>
          <a:ext cx="495300" cy="49530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19</xdr:col>
      <xdr:colOff>502920</xdr:colOff>
      <xdr:row>45</xdr:row>
      <xdr:rowOff>0</xdr:rowOff>
    </xdr:from>
    <xdr:to>
      <xdr:col>20</xdr:col>
      <xdr:colOff>548640</xdr:colOff>
      <xdr:row>48</xdr:row>
      <xdr:rowOff>129540</xdr:rowOff>
    </xdr:to>
    <xdr:sp macro="" textlink="">
      <xdr:nvSpPr>
        <xdr:cNvPr id="37" name="Блок-схема: задержка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12085320" y="8244840"/>
          <a:ext cx="655320" cy="67818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243840</xdr:colOff>
      <xdr:row>10</xdr:row>
      <xdr:rowOff>60960</xdr:rowOff>
    </xdr:from>
    <xdr:to>
      <xdr:col>17</xdr:col>
      <xdr:colOff>289560</xdr:colOff>
      <xdr:row>12</xdr:row>
      <xdr:rowOff>22860</xdr:rowOff>
    </xdr:to>
    <xdr:sp macro="" textlink="">
      <xdr:nvSpPr>
        <xdr:cNvPr id="38" name="Блок-схема: задержка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9997440" y="1905000"/>
          <a:ext cx="655320" cy="327660"/>
        </a:xfrm>
        <a:prstGeom prst="flowChartDelay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6</xdr:col>
      <xdr:colOff>7620</xdr:colOff>
      <xdr:row>24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12</xdr:row>
      <xdr:rowOff>175260</xdr:rowOff>
    </xdr:from>
    <xdr:to>
      <xdr:col>10</xdr:col>
      <xdr:colOff>723900</xdr:colOff>
      <xdr:row>24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</xdr:colOff>
      <xdr:row>1</xdr:row>
      <xdr:rowOff>175260</xdr:rowOff>
    </xdr:from>
    <xdr:to>
      <xdr:col>5</xdr:col>
      <xdr:colOff>733246</xdr:colOff>
      <xdr:row>12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175260</xdr:rowOff>
    </xdr:from>
    <xdr:to>
      <xdr:col>10</xdr:col>
      <xdr:colOff>731520</xdr:colOff>
      <xdr:row>12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7620</xdr:colOff>
      <xdr:row>2</xdr:row>
      <xdr:rowOff>0</xdr:rowOff>
    </xdr:from>
    <xdr:to>
      <xdr:col>15</xdr:col>
      <xdr:colOff>731520</xdr:colOff>
      <xdr:row>12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15240</xdr:colOff>
      <xdr:row>52</xdr:row>
      <xdr:rowOff>0</xdr:rowOff>
    </xdr:from>
    <xdr:to>
      <xdr:col>5</xdr:col>
      <xdr:colOff>723900</xdr:colOff>
      <xdr:row>61</xdr:row>
      <xdr:rowOff>15240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5</xdr:col>
      <xdr:colOff>731520</xdr:colOff>
      <xdr:row>36</xdr:row>
      <xdr:rowOff>15240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6</xdr:col>
      <xdr:colOff>0</xdr:colOff>
      <xdr:row>50</xdr:row>
      <xdr:rowOff>7620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11</xdr:col>
      <xdr:colOff>0</xdr:colOff>
      <xdr:row>50</xdr:row>
      <xdr:rowOff>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15240</xdr:colOff>
      <xdr:row>51</xdr:row>
      <xdr:rowOff>175260</xdr:rowOff>
    </xdr:from>
    <xdr:to>
      <xdr:col>11</xdr:col>
      <xdr:colOff>7620</xdr:colOff>
      <xdr:row>60</xdr:row>
      <xdr:rowOff>175260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5773</xdr:colOff>
      <xdr:row>52</xdr:row>
      <xdr:rowOff>2309</xdr:rowOff>
    </xdr:from>
    <xdr:to>
      <xdr:col>16</xdr:col>
      <xdr:colOff>11546</xdr:colOff>
      <xdr:row>61</xdr:row>
      <xdr:rowOff>23091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</xdr:colOff>
      <xdr:row>62</xdr:row>
      <xdr:rowOff>181389</xdr:rowOff>
    </xdr:from>
    <xdr:to>
      <xdr:col>16</xdr:col>
      <xdr:colOff>8283</xdr:colOff>
      <xdr:row>74</xdr:row>
      <xdr:rowOff>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737151</xdr:colOff>
      <xdr:row>62</xdr:row>
      <xdr:rowOff>182215</xdr:rowOff>
    </xdr:from>
    <xdr:to>
      <xdr:col>9</xdr:col>
      <xdr:colOff>16565</xdr:colOff>
      <xdr:row>74</xdr:row>
      <xdr:rowOff>24848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8283</xdr:colOff>
      <xdr:row>76</xdr:row>
      <xdr:rowOff>7455</xdr:rowOff>
    </xdr:from>
    <xdr:to>
      <xdr:col>6</xdr:col>
      <xdr:colOff>8282</xdr:colOff>
      <xdr:row>87</xdr:row>
      <xdr:rowOff>8283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737151</xdr:colOff>
      <xdr:row>75</xdr:row>
      <xdr:rowOff>181390</xdr:rowOff>
    </xdr:from>
    <xdr:to>
      <xdr:col>13</xdr:col>
      <xdr:colOff>8282</xdr:colOff>
      <xdr:row>87</xdr:row>
      <xdr:rowOff>0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88</xdr:row>
      <xdr:rowOff>181388</xdr:rowOff>
    </xdr:from>
    <xdr:to>
      <xdr:col>7</xdr:col>
      <xdr:colOff>8283</xdr:colOff>
      <xdr:row>99</xdr:row>
      <xdr:rowOff>8283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</xdr:colOff>
      <xdr:row>88</xdr:row>
      <xdr:rowOff>181387</xdr:rowOff>
    </xdr:from>
    <xdr:to>
      <xdr:col>13</xdr:col>
      <xdr:colOff>0</xdr:colOff>
      <xdr:row>98</xdr:row>
      <xdr:rowOff>182216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88</xdr:row>
      <xdr:rowOff>181388</xdr:rowOff>
    </xdr:from>
    <xdr:to>
      <xdr:col>20</xdr:col>
      <xdr:colOff>16565</xdr:colOff>
      <xdr:row>114</xdr:row>
      <xdr:rowOff>173935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737151</xdr:colOff>
      <xdr:row>99</xdr:row>
      <xdr:rowOff>181389</xdr:rowOff>
    </xdr:from>
    <xdr:to>
      <xdr:col>7</xdr:col>
      <xdr:colOff>8282</xdr:colOff>
      <xdr:row>115</xdr:row>
      <xdr:rowOff>0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728870</xdr:colOff>
      <xdr:row>99</xdr:row>
      <xdr:rowOff>164824</xdr:rowOff>
    </xdr:from>
    <xdr:to>
      <xdr:col>13</xdr:col>
      <xdr:colOff>24848</xdr:colOff>
      <xdr:row>114</xdr:row>
      <xdr:rowOff>173935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678563</xdr:colOff>
      <xdr:row>122</xdr:row>
      <xdr:rowOff>180635</xdr:rowOff>
    </xdr:from>
    <xdr:to>
      <xdr:col>10</xdr:col>
      <xdr:colOff>718704</xdr:colOff>
      <xdr:row>143</xdr:row>
      <xdr:rowOff>0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731694</xdr:colOff>
      <xdr:row>117</xdr:row>
      <xdr:rowOff>865</xdr:rowOff>
    </xdr:from>
    <xdr:to>
      <xdr:col>11</xdr:col>
      <xdr:colOff>25977</xdr:colOff>
      <xdr:row>122</xdr:row>
      <xdr:rowOff>0</xdr:rowOff>
    </xdr:to>
    <xdr:graphicFrame macro="">
      <xdr:nvGraphicFramePr>
        <xdr:cNvPr id="35" name="Диаграмма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679738</xdr:colOff>
      <xdr:row>117</xdr:row>
      <xdr:rowOff>866</xdr:rowOff>
    </xdr:from>
    <xdr:to>
      <xdr:col>15</xdr:col>
      <xdr:colOff>29689</xdr:colOff>
      <xdr:row>122</xdr:row>
      <xdr:rowOff>9898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4330</xdr:colOff>
      <xdr:row>117</xdr:row>
      <xdr:rowOff>866</xdr:rowOff>
    </xdr:from>
    <xdr:to>
      <xdr:col>19</xdr:col>
      <xdr:colOff>17319</xdr:colOff>
      <xdr:row>122</xdr:row>
      <xdr:rowOff>25978</xdr:rowOff>
    </xdr:to>
    <xdr:graphicFrame macro="">
      <xdr:nvGraphicFramePr>
        <xdr:cNvPr id="37" name="Диаграмма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4330</xdr:colOff>
      <xdr:row>123</xdr:row>
      <xdr:rowOff>866</xdr:rowOff>
    </xdr:from>
    <xdr:to>
      <xdr:col>14</xdr:col>
      <xdr:colOff>727363</xdr:colOff>
      <xdr:row>137</xdr:row>
      <xdr:rowOff>164522</xdr:rowOff>
    </xdr:to>
    <xdr:graphicFrame macro="">
      <xdr:nvGraphicFramePr>
        <xdr:cNvPr id="39" name="Диаграмма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723033</xdr:colOff>
      <xdr:row>123</xdr:row>
      <xdr:rowOff>866</xdr:rowOff>
    </xdr:from>
    <xdr:to>
      <xdr:col>18</xdr:col>
      <xdr:colOff>3567545</xdr:colOff>
      <xdr:row>136</xdr:row>
      <xdr:rowOff>0</xdr:rowOff>
    </xdr:to>
    <xdr:graphicFrame macro="">
      <xdr:nvGraphicFramePr>
        <xdr:cNvPr id="40" name="Диаграмма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717826</xdr:colOff>
      <xdr:row>145</xdr:row>
      <xdr:rowOff>3312</xdr:rowOff>
    </xdr:from>
    <xdr:to>
      <xdr:col>6</xdr:col>
      <xdr:colOff>728133</xdr:colOff>
      <xdr:row>166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11043</xdr:colOff>
      <xdr:row>145</xdr:row>
      <xdr:rowOff>16934</xdr:rowOff>
    </xdr:from>
    <xdr:to>
      <xdr:col>13</xdr:col>
      <xdr:colOff>8467</xdr:colOff>
      <xdr:row>165</xdr:row>
      <xdr:rowOff>176696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1840</xdr:colOff>
      <xdr:row>145</xdr:row>
      <xdr:rowOff>5888</xdr:rowOff>
    </xdr:from>
    <xdr:to>
      <xdr:col>19</xdr:col>
      <xdr:colOff>8467</xdr:colOff>
      <xdr:row>165</xdr:row>
      <xdr:rowOff>169333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721033</xdr:colOff>
      <xdr:row>168</xdr:row>
      <xdr:rowOff>9013</xdr:rowOff>
    </xdr:from>
    <xdr:to>
      <xdr:col>7</xdr:col>
      <xdr:colOff>8193</xdr:colOff>
      <xdr:row>177</xdr:row>
      <xdr:rowOff>8194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168</xdr:row>
      <xdr:rowOff>820</xdr:rowOff>
    </xdr:from>
    <xdr:to>
      <xdr:col>12</xdr:col>
      <xdr:colOff>729226</xdr:colOff>
      <xdr:row>177</xdr:row>
      <xdr:rowOff>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14</xdr:col>
      <xdr:colOff>8193</xdr:colOff>
      <xdr:row>168</xdr:row>
      <xdr:rowOff>9012</xdr:rowOff>
    </xdr:from>
    <xdr:to>
      <xdr:col>19</xdr:col>
      <xdr:colOff>8195</xdr:colOff>
      <xdr:row>177</xdr:row>
      <xdr:rowOff>8194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178</xdr:row>
      <xdr:rowOff>178859</xdr:rowOff>
    </xdr:from>
    <xdr:to>
      <xdr:col>6</xdr:col>
      <xdr:colOff>730250</xdr:colOff>
      <xdr:row>190</xdr:row>
      <xdr:rowOff>10583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178</xdr:row>
      <xdr:rowOff>178857</xdr:rowOff>
    </xdr:from>
    <xdr:to>
      <xdr:col>13</xdr:col>
      <xdr:colOff>0</xdr:colOff>
      <xdr:row>207</xdr:row>
      <xdr:rowOff>10583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0</xdr:colOff>
      <xdr:row>208</xdr:row>
      <xdr:rowOff>0</xdr:rowOff>
    </xdr:from>
    <xdr:to>
      <xdr:col>14</xdr:col>
      <xdr:colOff>730250</xdr:colOff>
      <xdr:row>219</xdr:row>
      <xdr:rowOff>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730250</xdr:colOff>
      <xdr:row>208</xdr:row>
      <xdr:rowOff>4989</xdr:rowOff>
    </xdr:from>
    <xdr:to>
      <xdr:col>7</xdr:col>
      <xdr:colOff>730250</xdr:colOff>
      <xdr:row>219</xdr:row>
      <xdr:rowOff>21771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731520</xdr:colOff>
      <xdr:row>221</xdr:row>
      <xdr:rowOff>30480</xdr:rowOff>
    </xdr:from>
    <xdr:to>
      <xdr:col>7</xdr:col>
      <xdr:colOff>721723</xdr:colOff>
      <xdr:row>236</xdr:row>
      <xdr:rowOff>30480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11492</xdr:colOff>
      <xdr:row>221</xdr:row>
      <xdr:rowOff>33503</xdr:rowOff>
    </xdr:from>
    <xdr:to>
      <xdr:col>15</xdr:col>
      <xdr:colOff>15240</xdr:colOff>
      <xdr:row>236</xdr:row>
      <xdr:rowOff>16933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ya_M" refreshedDate="45123.437284375002" createdVersion="8" refreshedVersion="8" minRefreshableVersion="3" recordCount="110" xr:uid="{ACD0B1B9-51C3-495B-BC8E-13DA6ABFDDC2}">
  <cacheSource type="worksheet">
    <worksheetSource ref="A1:Y111" sheet="Данные"/>
  </cacheSource>
  <cacheFields count="25">
    <cacheField name="Автор" numFmtId="0">
      <sharedItems count="77">
        <s v="Дэниэл Киз"/>
        <s v="Джон Стейнбек"/>
        <s v="Харпер Ли"/>
        <s v="Харуки Мураками"/>
        <s v="Карлос Руис Сафон"/>
        <s v="Трумен Капоте"/>
        <s v="Джон Фаулз"/>
        <s v="Айрис Мёрдок"/>
        <s v="Эрнест Хемингуэй"/>
        <s v="Рю Мураками"/>
        <s v="Кадзуо Исигуро"/>
        <s v="Уильям Фолкнер"/>
        <s v="Орхан Памук"/>
        <s v="Евгений Замятин"/>
        <s v="Густав Майринк"/>
        <s v="Джек Лондон"/>
        <s v="Чарльз Диккенс"/>
        <s v="Уильям Голдинг"/>
        <s v="Людмила Петрановская"/>
        <s v="Марта, Уильям Сирс"/>
        <s v="Евгения Носаль"/>
        <s v="Полина Казимирова"/>
        <s v="Габриэль Гарсиа Маркес"/>
        <s v="Пелам Гренвилл Вудхауз"/>
        <s v="Марти Кляйн"/>
        <s v="Солвей Бергрен"/>
        <s v="Мариам Петросян"/>
        <s v="Сергей Гуриев*"/>
        <s v="Уильям Теккерей"/>
        <s v="Радмила Хакова"/>
        <s v="Дмитрий Глуховский*"/>
        <s v="Николай Жаринов"/>
        <s v="Данте Алигьери"/>
        <s v="Ханья Янагихара"/>
        <s v="Венедикт Ерофеев"/>
        <s v="Аркадий и Борис Стругацкие"/>
        <s v="Памела Дракерман"/>
        <s v="Герман Гессе"/>
        <s v="Ася Казанцева"/>
        <s v="Фрэнсис Скотт Фицджеральд"/>
        <s v="Дима Зицер"/>
        <s v="Фёдор Катасонов"/>
        <s v="Алексей Сальников"/>
        <s v="Владимир Пропп"/>
        <s v="Януш Корчак"/>
        <s v="Евгений Жаринов"/>
        <s v="Барбара Такман"/>
        <s v="Даниэль Пеннак"/>
        <s v="Юлия Гиппенрейтер"/>
        <s v="Курт Воннегут"/>
        <s v="Масару Ибука"/>
        <s v="Виктория Дмитриева"/>
        <s v="Иоганн Вольфганг Гёте"/>
        <s v="Адель Фабер, Элейн Мазлиш"/>
        <s v="Филиппа Перри"/>
        <s v="Э.О.Чаровици"/>
        <s v="Мигель Сервантес"/>
        <s v="Анна Быкова"/>
        <s v="Владимир Набоков"/>
        <s v="Александр Панчин"/>
        <s v="Росс В.Грин"/>
        <s v="Джон Готтман, Джоан Деклер"/>
        <s v="Collective"/>
        <s v="Владимир Савельев"/>
        <s v="Джин Желязны"/>
        <s v="Виктор Франкл"/>
        <s v="Даниэль Канеман "/>
        <s v="Александр Аузан "/>
        <s v="Александр Богачев "/>
        <s v="Максим Ильяхов, Людмила Сарычева"/>
        <s v="Мана Такахаси, Сёко Адзума "/>
        <s v="Джим Лоулесс"/>
        <s v="Грейди Клейн, Алан Дебни "/>
        <s v="Lewis Carroll"/>
        <s v="Массимо Пильюччи"/>
        <s v="Swaroop"/>
        <s v="Уэс Маккини"/>
      </sharedItems>
    </cacheField>
    <cacheField name="Фамилия автора" numFmtId="0">
      <sharedItems/>
    </cacheField>
    <cacheField name="Нобелевская премия, год вручения" numFmtId="0">
      <sharedItems containsString="0" containsBlank="1" containsNumber="1" containsInteger="1" minValue="1946" maxValue="2017"/>
    </cacheField>
    <cacheField name="Пулитцеровская премия, год вручения" numFmtId="0">
      <sharedItems containsString="0" containsBlank="1" containsNumber="1" containsInteger="1" minValue="1940" maxValue="1963"/>
    </cacheField>
    <cacheField name="Букеровская премия, год вручения" numFmtId="0">
      <sharedItems containsString="0" containsBlank="1" containsNumber="1" containsInteger="1" minValue="1978" maxValue="1989"/>
    </cacheField>
    <cacheField name="Пол автора" numFmtId="0">
      <sharedItems/>
    </cacheField>
    <cacheField name="Направление" numFmtId="0">
      <sharedItems containsBlank="1"/>
    </cacheField>
    <cacheField name="Дата рождения автора" numFmtId="14">
      <sharedItems containsDate="1" containsBlank="1" containsMixedTypes="1" minDate="1902-02-27T00:00:00" maxDate="1992-12-05T00:00:00"/>
    </cacheField>
    <cacheField name="Модифицированная дата рождения автора" numFmtId="14">
      <sharedItems containsDate="1" containsBlank="1" containsMixedTypes="1" minDate="2265-05-20T00:00:00" maxDate="2992-12-05T00:00:00"/>
    </cacheField>
    <cacheField name="Модифицированный год рождения автора" numFmtId="14">
      <sharedItems/>
    </cacheField>
    <cacheField name="Дата смерти автора" numFmtId="0">
      <sharedItems containsDate="1" containsBlank="1" containsMixedTypes="1" minDate="1916-11-22T00:00:00" maxDate="2020-06-20T00:00:00"/>
    </cacheField>
    <cacheField name="Страна автора" numFmtId="0">
      <sharedItems/>
    </cacheField>
    <cacheField name="Название книги" numFmtId="0">
      <sharedItems/>
    </cacheField>
    <cacheField name="Год выхода книги" numFmtId="0">
      <sharedItems containsString="0" containsBlank="1" containsNumber="1" containsInteger="1" minValue="1321" maxValue="2022"/>
    </cacheField>
    <cacheField name="Век выхода книги" numFmtId="0">
      <sharedItems/>
    </cacheField>
    <cacheField name="Возраст автора на момент выхода книги" numFmtId="0">
      <sharedItems containsMixedTypes="1" containsNumber="1" containsInteger="1" minValue="19" maxValue="79"/>
    </cacheField>
    <cacheField name="Категория возраста автора" numFmtId="0">
      <sharedItems/>
    </cacheField>
    <cacheField name="Дата прочтения книги" numFmtId="14">
      <sharedItems containsSemiMixedTypes="0" containsNonDate="0" containsDate="1" containsString="0" minDate="2018-09-24T00:00:00" maxDate="2023-06-29T00:00:00" count="110">
        <d v="2018-09-24T00:00:00"/>
        <d v="2018-09-28T00:00:00"/>
        <d v="2018-11-17T00:00:00"/>
        <d v="2018-12-14T00:00:00"/>
        <d v="2018-12-24T00:00:00"/>
        <d v="2019-01-05T00:00:00"/>
        <d v="2019-01-14T00:00:00"/>
        <d v="2019-01-23T00:00:00"/>
        <d v="2019-01-30T00:00:00"/>
        <d v="2019-02-01T00:00:00"/>
        <d v="2019-02-11T00:00:00"/>
        <d v="2019-03-01T00:00:00"/>
        <d v="2019-03-11T00:00:00"/>
        <d v="2019-04-01T00:00:00"/>
        <d v="2019-04-17T00:00:00"/>
        <d v="2019-05-02T00:00:00"/>
        <d v="2019-05-16T00:00:00"/>
        <d v="2019-07-24T00:00:00"/>
        <d v="2019-08-01T00:00:00"/>
        <d v="2019-08-09T00:00:00"/>
        <d v="2019-08-19T00:00:00"/>
        <d v="2019-09-12T00:00:00"/>
        <d v="2019-09-14T00:00:00"/>
        <d v="2019-12-06T00:00:00"/>
        <d v="2020-02-01T00:00:00"/>
        <d v="2020-02-20T00:00:00"/>
        <d v="2020-08-20T00:00:00"/>
        <d v="2020-12-15T00:00:00"/>
        <d v="2021-01-13T00:00:00"/>
        <d v="2021-01-16T00:00:00"/>
        <d v="2021-01-18T00:00:00"/>
        <d v="2021-02-05T00:00:00"/>
        <d v="2021-02-12T00:00:00"/>
        <d v="2021-03-24T00:00:00"/>
        <d v="2021-03-27T00:00:00"/>
        <d v="2021-04-22T00:00:00"/>
        <d v="2021-04-30T00:00:00"/>
        <d v="2021-05-07T00:00:00"/>
        <d v="2021-05-17T00:00:00"/>
        <d v="2021-05-20T00:00:00"/>
        <d v="2021-05-28T00:00:00"/>
        <d v="2021-06-13T00:00:00"/>
        <d v="2021-06-21T00:00:00"/>
        <d v="2021-07-04T00:00:00"/>
        <d v="2021-07-10T00:00:00"/>
        <d v="2021-07-13T00:00:00"/>
        <d v="2021-07-15T00:00:00"/>
        <d v="2021-07-17T00:00:00"/>
        <d v="2021-07-20T00:00:00"/>
        <d v="2021-07-25T00:00:00"/>
        <d v="2021-07-29T00:00:00"/>
        <d v="2021-08-03T00:00:00"/>
        <d v="2021-08-10T00:00:00"/>
        <d v="2021-08-13T00:00:00"/>
        <d v="2021-08-17T00:00:00"/>
        <d v="2021-08-21T00:00:00"/>
        <d v="2021-09-03T00:00:00"/>
        <d v="2021-09-08T00:00:00"/>
        <d v="2021-09-12T00:00:00"/>
        <d v="2021-09-19T00:00:00"/>
        <d v="2021-09-25T00:00:00"/>
        <d v="2021-10-03T00:00:00"/>
        <d v="2021-10-14T00:00:00"/>
        <d v="2021-10-25T00:00:00"/>
        <d v="2021-11-10T00:00:00"/>
        <d v="2021-11-13T00:00:00"/>
        <d v="2021-11-17T00:00:00"/>
        <d v="2021-11-20T00:00:00"/>
        <d v="2021-11-30T00:00:00"/>
        <d v="2021-12-10T00:00:00"/>
        <d v="2021-12-08T00:00:00"/>
        <d v="2021-12-13T00:00:00"/>
        <d v="2021-12-20T00:00:00"/>
        <d v="2021-12-25T00:00:00"/>
        <d v="2021-12-29T00:00:00"/>
        <d v="2022-01-06T00:00:00"/>
        <d v="2022-01-12T00:00:00"/>
        <d v="2022-01-14T00:00:00"/>
        <d v="2022-01-18T00:00:00"/>
        <d v="2022-01-19T00:00:00"/>
        <d v="2022-01-21T00:00:00"/>
        <d v="2022-01-28T00:00:00"/>
        <d v="2022-02-01T00:00:00"/>
        <d v="2022-02-05T00:00:00"/>
        <d v="2022-02-13T00:00:00"/>
        <d v="2022-02-17T00:00:00"/>
        <d v="2022-02-18T00:00:00"/>
        <d v="2022-02-23T00:00:00"/>
        <d v="2022-03-23T00:00:00"/>
        <d v="2022-04-09T00:00:00"/>
        <d v="2022-04-12T00:00:00"/>
        <d v="2022-05-15T00:00:00"/>
        <d v="2022-06-15T00:00:00"/>
        <d v="2022-07-10T00:00:00"/>
        <d v="2022-07-26T00:00:00"/>
        <d v="2022-07-29T00:00:00"/>
        <d v="2022-09-09T00:00:00"/>
        <d v="2022-09-12T00:00:00"/>
        <d v="2022-10-22T00:00:00"/>
        <d v="2022-10-29T00:00:00"/>
        <d v="2022-12-06T00:00:00"/>
        <d v="2022-12-26T00:00:00"/>
        <d v="2023-01-09T00:00:00"/>
        <d v="2023-02-10T00:00:00"/>
        <d v="2023-02-22T00:00:00"/>
        <d v="2023-02-27T00:00:00"/>
        <d v="2023-03-11T00:00:00"/>
        <d v="2023-04-30T00:00:00"/>
        <d v="2023-06-05T00:00:00"/>
        <d v="2023-06-28T00:00:00"/>
      </sharedItems>
    </cacheField>
    <cacheField name="Год прочтения книги" numFmtId="0">
      <sharedItems count="6">
        <s v="2018"/>
        <s v="2019"/>
        <s v="2020"/>
        <s v="2021"/>
        <s v="2022"/>
        <s v="2023"/>
      </sharedItems>
    </cacheField>
    <cacheField name="Тип" numFmtId="0">
      <sharedItems count="2">
        <s v="fiction"/>
        <s v="non-fiction"/>
      </sharedItems>
    </cacheField>
    <cacheField name="Жанр" numFmtId="0">
      <sharedItems count="7">
        <s v="рассказ"/>
        <s v="повесть"/>
        <s v="роман"/>
        <s v="нон-фикшн"/>
        <s v="поэма"/>
        <s v="эссе"/>
        <s v="сказка"/>
      </sharedItems>
    </cacheField>
    <cacheField name="Тематика" numFmtId="0">
      <sharedItems count="6">
        <s v="художественная литература"/>
        <s v="дети и родители"/>
        <s v="научпоп/просвещение"/>
        <s v="психология"/>
        <s v="английский язык"/>
        <s v="обучение IT"/>
      </sharedItems>
    </cacheField>
    <cacheField name="Издательство" numFmtId="0">
      <sharedItems count="26">
        <s v="unknown"/>
        <s v="АСТ"/>
        <s v="Азбука"/>
        <s v="Эксмо"/>
        <s v="Пальмира"/>
        <s v="Издательство &quot;Э&quot;"/>
        <s v=" АСТ"/>
        <s v="Попурри"/>
        <s v="Livebook"/>
        <s v="Манн, Иванов и Фербер"/>
        <s v="Синдбад"/>
        <s v="Художественная литература"/>
        <s v="Питер"/>
        <s v="Individuum"/>
        <s v="КоЛибри"/>
        <s v="Самокат"/>
        <s v="Альпина нон-фикшн"/>
        <s v="Бомбора"/>
        <s v="Corpus"/>
        <s v="Теревинф"/>
        <s v="ВКН"/>
        <s v="Альпина Паблишер"/>
        <s v="Додэка, ДМК Пресс"/>
        <s v="Детская литература"/>
        <s v="Sphinx"/>
        <s v="ДМК"/>
      </sharedItems>
    </cacheField>
    <cacheField name="Количество страниц" numFmtId="0">
      <sharedItems containsSemiMixedTypes="0" containsString="0" containsNumber="1" containsInteger="1" minValue="44" maxValue="1440" count="61">
        <n v="44"/>
        <n v="108"/>
        <n v="576"/>
        <n v="412"/>
        <n v="368"/>
        <n v="480"/>
        <n v="512"/>
        <n v="352"/>
        <n v="175"/>
        <n v="113"/>
        <n v="816"/>
        <n v="509"/>
        <n v="864"/>
        <n v="557"/>
        <n v="304"/>
        <n v="448"/>
        <n v="224"/>
        <n v="320"/>
        <n v="608"/>
        <n v="317"/>
        <n v="288"/>
        <n v="912"/>
        <n v="414"/>
        <n v="272"/>
        <n v="256"/>
        <n v="1168"/>
        <n v="960"/>
        <n v="1440"/>
        <n v="416"/>
        <n v="144"/>
        <n v="640"/>
        <n v="800"/>
        <n v="688"/>
        <n v="192"/>
        <n v="464"/>
        <n v="131"/>
        <n v="93"/>
        <n v="265"/>
        <n v="704"/>
        <n v="176"/>
        <n v="336"/>
        <n v="238"/>
        <n v="446"/>
        <n v="134"/>
        <n v="178"/>
        <n v="1120"/>
        <n v="384"/>
        <n v="400"/>
        <n v="264"/>
        <n v="296"/>
        <n v="239"/>
        <n v="656"/>
        <n v="140"/>
        <n v="293"/>
        <n v="440"/>
        <n v="240"/>
        <n v="96"/>
        <n v="64"/>
        <n v="279"/>
        <n v="164"/>
        <n v="540"/>
      </sharedItems>
    </cacheField>
    <cacheField name="Вид" numFmtId="0">
      <sharedItems count="2">
        <s v="электронная"/>
        <s v="бумажная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s v="Киз"/>
    <m/>
    <m/>
    <m/>
    <s v="мужской"/>
    <s v="научная фантастика"/>
    <d v="1927-08-09T00:00:00"/>
    <d v="2927-08-09T00:00:00"/>
    <s v="2927"/>
    <d v="2014-06-15T00:00:00"/>
    <s v="США"/>
    <s v="Цветы для Элджернона"/>
    <n v="1959"/>
    <s v="20 век"/>
    <n v="32"/>
    <s v="от 30 до 40 лет"/>
    <x v="0"/>
    <x v="0"/>
    <x v="0"/>
    <x v="0"/>
    <x v="0"/>
    <x v="0"/>
    <x v="0"/>
    <x v="0"/>
  </r>
  <r>
    <x v="1"/>
    <s v="Стейнбек"/>
    <n v="1962"/>
    <n v="1940"/>
    <m/>
    <s v="мужской"/>
    <s v="натурализм"/>
    <d v="1902-02-27T00:00:00"/>
    <d v="2902-02-27T00:00:00"/>
    <s v="2902"/>
    <d v="1968-12-20T00:00:00"/>
    <s v="США"/>
    <s v="О мышах и людях"/>
    <n v="1937"/>
    <s v="20 век"/>
    <n v="35"/>
    <s v="от 30 до 40 лет"/>
    <x v="1"/>
    <x v="0"/>
    <x v="0"/>
    <x v="1"/>
    <x v="0"/>
    <x v="1"/>
    <x v="1"/>
    <x v="1"/>
  </r>
  <r>
    <x v="1"/>
    <s v="Стейнбек"/>
    <n v="1962"/>
    <n v="1940"/>
    <m/>
    <s v="мужской"/>
    <s v="натурализм"/>
    <d v="1902-02-27T00:00:00"/>
    <d v="2902-02-27T00:00:00"/>
    <s v="2902"/>
    <d v="1968-12-20T00:00:00"/>
    <s v="США"/>
    <s v="Гроздья гнева"/>
    <n v="1939"/>
    <s v="20 век"/>
    <n v="37"/>
    <s v="от 30 до 40 лет"/>
    <x v="2"/>
    <x v="0"/>
    <x v="0"/>
    <x v="2"/>
    <x v="0"/>
    <x v="2"/>
    <x v="2"/>
    <x v="1"/>
  </r>
  <r>
    <x v="2"/>
    <s v="Ли"/>
    <m/>
    <n v="1961"/>
    <m/>
    <s v="женский"/>
    <s v="южноамериканская готика"/>
    <d v="1926-04-28T00:00:00"/>
    <d v="2926-04-28T00:00:00"/>
    <s v="2926"/>
    <d v="2016-02-19T00:00:00"/>
    <s v="США"/>
    <s v="Убить пересмешника"/>
    <n v="1960"/>
    <s v="20 век"/>
    <n v="34"/>
    <s v="от 30 до 40 лет"/>
    <x v="3"/>
    <x v="0"/>
    <x v="0"/>
    <x v="2"/>
    <x v="0"/>
    <x v="1"/>
    <x v="3"/>
    <x v="1"/>
  </r>
  <r>
    <x v="3"/>
    <s v="Мураками"/>
    <m/>
    <m/>
    <m/>
    <s v="мужской"/>
    <s v="постмодернизм"/>
    <d v="1949-01-12T00:00:00"/>
    <d v="2949-01-12T00:00:00"/>
    <s v="2949"/>
    <m/>
    <s v="Япония"/>
    <s v="Норвежский лес"/>
    <n v="1987"/>
    <s v="20 век"/>
    <n v="38"/>
    <s v="от 30 до 40 лет"/>
    <x v="4"/>
    <x v="0"/>
    <x v="0"/>
    <x v="2"/>
    <x v="0"/>
    <x v="3"/>
    <x v="4"/>
    <x v="1"/>
  </r>
  <r>
    <x v="4"/>
    <s v="Сафон"/>
    <m/>
    <m/>
    <m/>
    <s v="мужской"/>
    <m/>
    <d v="1964-09-25T00:00:00"/>
    <d v="2964-09-25T00:00:00"/>
    <s v="2964"/>
    <d v="2020-06-19T00:00:00"/>
    <s v="Испания"/>
    <s v="Тень ветра"/>
    <n v="2001"/>
    <s v="21 век"/>
    <n v="37"/>
    <s v="от 30 до 40 лет"/>
    <x v="5"/>
    <x v="1"/>
    <x v="0"/>
    <x v="2"/>
    <x v="0"/>
    <x v="1"/>
    <x v="5"/>
    <x v="1"/>
  </r>
  <r>
    <x v="4"/>
    <s v="Сафон"/>
    <m/>
    <m/>
    <m/>
    <s v="мужской"/>
    <m/>
    <d v="1964-09-25T00:00:00"/>
    <d v="2964-09-25T00:00:00"/>
    <s v="2964"/>
    <d v="2020-06-19T00:00:00"/>
    <s v="Испания"/>
    <s v="Игра ангела"/>
    <n v="2008"/>
    <s v="21 век"/>
    <n v="44"/>
    <s v="от 40 до 50 лет"/>
    <x v="6"/>
    <x v="1"/>
    <x v="0"/>
    <x v="2"/>
    <x v="0"/>
    <x v="1"/>
    <x v="6"/>
    <x v="1"/>
  </r>
  <r>
    <x v="4"/>
    <s v="Сафон"/>
    <m/>
    <m/>
    <m/>
    <s v="мужской"/>
    <m/>
    <d v="1964-09-25T00:00:00"/>
    <d v="2964-09-25T00:00:00"/>
    <s v="2964"/>
    <d v="2020-06-19T00:00:00"/>
    <s v="Испания"/>
    <s v="Узник неба"/>
    <n v="2011"/>
    <s v="21 век"/>
    <n v="47"/>
    <s v="от 40 до 50 лет"/>
    <x v="7"/>
    <x v="1"/>
    <x v="0"/>
    <x v="2"/>
    <x v="0"/>
    <x v="1"/>
    <x v="7"/>
    <x v="1"/>
  </r>
  <r>
    <x v="5"/>
    <s v="Капоте"/>
    <m/>
    <m/>
    <m/>
    <s v="мужской"/>
    <m/>
    <d v="1924-09-30T00:00:00"/>
    <d v="2924-09-30T00:00:00"/>
    <s v="2924"/>
    <d v="1984-08-25T00:00:00"/>
    <s v="США"/>
    <s v="Другие голоса, другие комнаты"/>
    <n v="1948"/>
    <s v="20 век"/>
    <n v="24"/>
    <s v="до 30 лет"/>
    <x v="8"/>
    <x v="1"/>
    <x v="0"/>
    <x v="2"/>
    <x v="0"/>
    <x v="2"/>
    <x v="8"/>
    <x v="1"/>
  </r>
  <r>
    <x v="5"/>
    <s v="Капоте"/>
    <m/>
    <m/>
    <m/>
    <s v="мужской"/>
    <m/>
    <d v="1924-09-30T00:00:00"/>
    <d v="2924-09-30T00:00:00"/>
    <s v="2924"/>
    <d v="1984-08-25T00:00:00"/>
    <s v="США"/>
    <s v="Летний круиз"/>
    <n v="1943"/>
    <s v="20 век"/>
    <n v="19"/>
    <s v="до 30 лет"/>
    <x v="9"/>
    <x v="1"/>
    <x v="0"/>
    <x v="2"/>
    <x v="0"/>
    <x v="2"/>
    <x v="9"/>
    <x v="1"/>
  </r>
  <r>
    <x v="6"/>
    <s v="Фаулз"/>
    <m/>
    <m/>
    <m/>
    <s v="мужской"/>
    <s v="постмодернизм"/>
    <d v="1926-03-31T00:00:00"/>
    <d v="2926-03-31T00:00:00"/>
    <s v="2926"/>
    <d v="2005-11-05T00:00:00"/>
    <s v="Великобритания"/>
    <s v="Волхв"/>
    <n v="1977"/>
    <s v="20 век"/>
    <n v="51"/>
    <s v="от 50 до 60 лет"/>
    <x v="10"/>
    <x v="1"/>
    <x v="0"/>
    <x v="2"/>
    <x v="0"/>
    <x v="3"/>
    <x v="10"/>
    <x v="1"/>
  </r>
  <r>
    <x v="7"/>
    <s v="Мёрдок"/>
    <m/>
    <m/>
    <n v="1978"/>
    <s v="женский"/>
    <m/>
    <d v="1919-07-15T00:00:00"/>
    <d v="2919-07-15T00:00:00"/>
    <s v="2919"/>
    <d v="1999-02-08T00:00:00"/>
    <s v="Великобритания"/>
    <s v="Море, море"/>
    <n v="1978"/>
    <s v="20 век"/>
    <n v="59"/>
    <s v="от 50 до 60 лет"/>
    <x v="11"/>
    <x v="1"/>
    <x v="0"/>
    <x v="2"/>
    <x v="0"/>
    <x v="2"/>
    <x v="2"/>
    <x v="1"/>
  </r>
  <r>
    <x v="8"/>
    <s v="Хэмингуэй"/>
    <n v="1954"/>
    <n v="1953"/>
    <m/>
    <s v="мужской"/>
    <s v="модернизм, реализм"/>
    <s v="21.07.1899"/>
    <d v="2899-07-21T00:00:00"/>
    <s v="2899"/>
    <d v="1961-07-02T00:00:00"/>
    <s v="США"/>
    <s v="По ком звонит колокол"/>
    <n v="1940"/>
    <s v="20 век"/>
    <n v="41"/>
    <s v="от 40 до 50 лет"/>
    <x v="12"/>
    <x v="1"/>
    <x v="0"/>
    <x v="2"/>
    <x v="0"/>
    <x v="1"/>
    <x v="11"/>
    <x v="1"/>
  </r>
  <r>
    <x v="4"/>
    <s v="Сафон"/>
    <m/>
    <m/>
    <m/>
    <s v="мужской"/>
    <m/>
    <d v="1964-09-25T00:00:00"/>
    <d v="2964-09-25T00:00:00"/>
    <s v="2964"/>
    <d v="2020-06-19T00:00:00"/>
    <s v="Испания"/>
    <s v="Лабиринт призраков"/>
    <n v="2019"/>
    <s v="21 век"/>
    <n v="55"/>
    <s v="от 50 до 60 лет"/>
    <x v="13"/>
    <x v="1"/>
    <x v="0"/>
    <x v="2"/>
    <x v="0"/>
    <x v="1"/>
    <x v="12"/>
    <x v="1"/>
  </r>
  <r>
    <x v="9"/>
    <s v="Мураками, Рю"/>
    <m/>
    <m/>
    <m/>
    <s v="мужской"/>
    <m/>
    <d v="1952-02-19T00:00:00"/>
    <d v="2952-02-19T00:00:00"/>
    <s v="2952"/>
    <m/>
    <s v="Япония"/>
    <s v="Дети из камеры хранения"/>
    <n v="1980"/>
    <s v="20 век"/>
    <n v="28"/>
    <s v="до 30 лет"/>
    <x v="14"/>
    <x v="1"/>
    <x v="0"/>
    <x v="2"/>
    <x v="0"/>
    <x v="4"/>
    <x v="13"/>
    <x v="1"/>
  </r>
  <r>
    <x v="10"/>
    <s v="Исигуро"/>
    <n v="2017"/>
    <m/>
    <n v="1989"/>
    <s v="мужской"/>
    <s v="постмодернизм"/>
    <d v="1954-11-08T00:00:00"/>
    <d v="2954-11-08T00:00:00"/>
    <s v="2954"/>
    <m/>
    <s v="Великобритания"/>
    <s v="Художник зыбкого мира"/>
    <n v="1986"/>
    <s v="20 век"/>
    <n v="32"/>
    <s v="от 30 до 40 лет"/>
    <x v="15"/>
    <x v="1"/>
    <x v="0"/>
    <x v="2"/>
    <x v="0"/>
    <x v="5"/>
    <x v="14"/>
    <x v="1"/>
  </r>
  <r>
    <x v="11"/>
    <s v="Фолкнер"/>
    <n v="1949"/>
    <n v="1955"/>
    <m/>
    <s v="мужской"/>
    <s v="модернизм"/>
    <s v="25.09.1897"/>
    <d v="2897-09-25T00:00:00"/>
    <s v="2897"/>
    <d v="1962-07-06T00:00:00"/>
    <s v="США"/>
    <s v="Свет в августе"/>
    <n v="1932"/>
    <s v="20 век"/>
    <n v="35"/>
    <s v="от 30 до 40 лет"/>
    <x v="16"/>
    <x v="1"/>
    <x v="0"/>
    <x v="2"/>
    <x v="0"/>
    <x v="6"/>
    <x v="15"/>
    <x v="1"/>
  </r>
  <r>
    <x v="12"/>
    <s v="Памук"/>
    <n v="2006"/>
    <m/>
    <m/>
    <s v="мужской"/>
    <s v="постмодерн"/>
    <d v="1952-06-07T00:00:00"/>
    <d v="2952-06-07T00:00:00"/>
    <s v="2952"/>
    <m/>
    <s v="Турция"/>
    <s v="Снег"/>
    <n v="2002"/>
    <s v="21 век"/>
    <n v="50"/>
    <s v="от 50 до 60 лет"/>
    <x v="17"/>
    <x v="1"/>
    <x v="0"/>
    <x v="2"/>
    <x v="0"/>
    <x v="2"/>
    <x v="5"/>
    <x v="1"/>
  </r>
  <r>
    <x v="13"/>
    <s v="Замятин"/>
    <m/>
    <m/>
    <m/>
    <s v="мужской"/>
    <s v="неореализм"/>
    <s v="20.01.1884"/>
    <d v="2884-01-20T00:00:00"/>
    <s v="2884"/>
    <d v="1937-03-10T00:00:00"/>
    <s v="СССР"/>
    <s v="Мы"/>
    <n v="1920"/>
    <s v="20 век"/>
    <n v="36"/>
    <s v="от 30 до 40 лет"/>
    <x v="18"/>
    <x v="1"/>
    <x v="0"/>
    <x v="2"/>
    <x v="0"/>
    <x v="1"/>
    <x v="16"/>
    <x v="1"/>
  </r>
  <r>
    <x v="14"/>
    <s v="Майринк"/>
    <m/>
    <m/>
    <m/>
    <s v="мужской"/>
    <s v="экспрессионизм, эзотерика, мистика"/>
    <s v="19.01.1868"/>
    <d v="2868-01-19T00:00:00"/>
    <s v="2868"/>
    <d v="1932-12-04T00:00:00"/>
    <s v="Австрия"/>
    <s v="Голем"/>
    <n v="1914"/>
    <s v="20 век"/>
    <n v="46"/>
    <s v="от 40 до 50 лет"/>
    <x v="19"/>
    <x v="1"/>
    <x v="0"/>
    <x v="2"/>
    <x v="0"/>
    <x v="1"/>
    <x v="17"/>
    <x v="1"/>
  </r>
  <r>
    <x v="15"/>
    <s v="Лондон"/>
    <m/>
    <m/>
    <m/>
    <s v="мужской"/>
    <s v="реализм, натурализм"/>
    <s v="12.01.1876"/>
    <d v="2876-01-12T00:00:00"/>
    <s v="2876"/>
    <d v="1916-11-22T00:00:00"/>
    <s v="США"/>
    <s v="Мартин Иден"/>
    <n v="1909"/>
    <s v="20 век"/>
    <n v="33"/>
    <s v="от 30 до 40 лет"/>
    <x v="20"/>
    <x v="1"/>
    <x v="0"/>
    <x v="2"/>
    <x v="0"/>
    <x v="1"/>
    <x v="15"/>
    <x v="1"/>
  </r>
  <r>
    <x v="16"/>
    <s v="Диккенс"/>
    <m/>
    <m/>
    <m/>
    <s v="мужской"/>
    <s v="реализм "/>
    <s v="07.02.1812"/>
    <d v="2812-02-07T00:00:00"/>
    <s v="2812"/>
    <s v="09.06.1870"/>
    <s v="Великобритания"/>
    <s v="Большие надежды"/>
    <n v="1861"/>
    <s v="19 век"/>
    <n v="49"/>
    <s v="от 40 до 50 лет"/>
    <x v="21"/>
    <x v="1"/>
    <x v="0"/>
    <x v="2"/>
    <x v="0"/>
    <x v="1"/>
    <x v="18"/>
    <x v="1"/>
  </r>
  <r>
    <x v="17"/>
    <s v="Голдинг"/>
    <n v="1983"/>
    <m/>
    <n v="1980"/>
    <s v="мужской"/>
    <m/>
    <d v="1911-09-19T00:00:00"/>
    <d v="2911-09-19T00:00:00"/>
    <s v="2911"/>
    <d v="1993-06-19T00:00:00"/>
    <s v="Великобритания"/>
    <s v="Повелитель мух"/>
    <n v="1954"/>
    <s v="20 век"/>
    <n v="43"/>
    <s v="от 40 до 50 лет"/>
    <x v="22"/>
    <x v="1"/>
    <x v="0"/>
    <x v="2"/>
    <x v="0"/>
    <x v="1"/>
    <x v="19"/>
    <x v="1"/>
  </r>
  <r>
    <x v="18"/>
    <s v="Петрановская"/>
    <m/>
    <m/>
    <m/>
    <s v="женский"/>
    <m/>
    <d v="1967-04-20T00:00:00"/>
    <d v="2967-04-20T00:00:00"/>
    <s v="2967"/>
    <m/>
    <s v="Россия"/>
    <s v="Тайная опора"/>
    <n v="2016"/>
    <s v="21 век"/>
    <n v="49"/>
    <s v="от 40 до 50 лет"/>
    <x v="23"/>
    <x v="1"/>
    <x v="1"/>
    <x v="3"/>
    <x v="1"/>
    <x v="1"/>
    <x v="20"/>
    <x v="1"/>
  </r>
  <r>
    <x v="19"/>
    <s v="Сирс"/>
    <m/>
    <m/>
    <m/>
    <s v="коллектив"/>
    <m/>
    <d v="1939-12-09T00:00:00"/>
    <d v="2939-12-09T00:00:00"/>
    <s v="2939"/>
    <m/>
    <s v="США"/>
    <s v="Ваш малыш от рождения до двух лет"/>
    <n v="1992"/>
    <s v="20 век"/>
    <n v="53"/>
    <s v="от 50 до 60 лет"/>
    <x v="24"/>
    <x v="2"/>
    <x v="1"/>
    <x v="3"/>
    <x v="1"/>
    <x v="3"/>
    <x v="21"/>
    <x v="1"/>
  </r>
  <r>
    <x v="20"/>
    <s v="Носаль"/>
    <m/>
    <m/>
    <m/>
    <s v="женский"/>
    <m/>
    <m/>
    <s v=""/>
    <s v=""/>
    <m/>
    <s v="Россия"/>
    <s v="Роды от природы. 7 шагов к здоровым родам"/>
    <n v="2020"/>
    <s v="21 век"/>
    <s v=""/>
    <s v=""/>
    <x v="25"/>
    <x v="2"/>
    <x v="1"/>
    <x v="3"/>
    <x v="1"/>
    <x v="3"/>
    <x v="17"/>
    <x v="1"/>
  </r>
  <r>
    <x v="21"/>
    <s v="Казимирова"/>
    <m/>
    <m/>
    <m/>
    <s v="женский"/>
    <m/>
    <m/>
    <s v=""/>
    <s v=""/>
    <m/>
    <s v="Беларусь"/>
    <s v="Мой ребёнок ест сам. Прикорм с удовольствием"/>
    <n v="2020"/>
    <s v="21 век"/>
    <s v=""/>
    <s v=""/>
    <x v="26"/>
    <x v="2"/>
    <x v="1"/>
    <x v="3"/>
    <x v="1"/>
    <x v="3"/>
    <x v="14"/>
    <x v="1"/>
  </r>
  <r>
    <x v="22"/>
    <s v="Маркес"/>
    <n v="1982"/>
    <m/>
    <m/>
    <s v="мужской"/>
    <s v="магический реализм"/>
    <d v="1927-03-06T00:00:00"/>
    <d v="2927-03-06T00:00:00"/>
    <s v="2927"/>
    <d v="2014-04-17T00:00:00"/>
    <s v="Колумбия"/>
    <s v="Осень патриарха"/>
    <n v="1975"/>
    <s v="20 век"/>
    <n v="48"/>
    <s v="от 40 до 50 лет"/>
    <x v="27"/>
    <x v="2"/>
    <x v="0"/>
    <x v="2"/>
    <x v="0"/>
    <x v="1"/>
    <x v="22"/>
    <x v="1"/>
  </r>
  <r>
    <x v="23"/>
    <s v="Вудхауз"/>
    <m/>
    <m/>
    <m/>
    <s v="мужской"/>
    <m/>
    <s v="15.10.1881"/>
    <d v="2881-10-15T00:00:00"/>
    <s v="2881"/>
    <d v="1975-02-14T00:00:00"/>
    <s v="Великобритания"/>
    <s v="Ваша взяла, Дживс!"/>
    <n v="1934"/>
    <s v="20 век"/>
    <n v="53"/>
    <s v="от 50 до 60 лет"/>
    <x v="28"/>
    <x v="3"/>
    <x v="0"/>
    <x v="2"/>
    <x v="0"/>
    <x v="1"/>
    <x v="20"/>
    <x v="1"/>
  </r>
  <r>
    <x v="24"/>
    <s v="Кляйн"/>
    <m/>
    <m/>
    <m/>
    <s v="мужской"/>
    <m/>
    <m/>
    <s v=""/>
    <s v=""/>
    <m/>
    <s v="США"/>
    <s v="Сексуальный интеллект (18+)"/>
    <n v="2020"/>
    <s v="21 век"/>
    <s v=""/>
    <s v=""/>
    <x v="29"/>
    <x v="3"/>
    <x v="1"/>
    <x v="3"/>
    <x v="2"/>
    <x v="3"/>
    <x v="23"/>
    <x v="1"/>
  </r>
  <r>
    <x v="25"/>
    <s v="Бергрен"/>
    <m/>
    <m/>
    <m/>
    <s v="женский"/>
    <m/>
    <m/>
    <s v=""/>
    <s v=""/>
    <m/>
    <s v="Франция"/>
    <s v="Лагом: не много, не мало. Шведская философия золотой середины"/>
    <n v="2017"/>
    <s v="21 век"/>
    <s v=""/>
    <s v=""/>
    <x v="30"/>
    <x v="3"/>
    <x v="1"/>
    <x v="3"/>
    <x v="3"/>
    <x v="7"/>
    <x v="24"/>
    <x v="1"/>
  </r>
  <r>
    <x v="26"/>
    <s v="Петросян"/>
    <m/>
    <m/>
    <m/>
    <s v="женский"/>
    <s v="магический реализм"/>
    <d v="1969-08-10T00:00:00"/>
    <d v="2969-08-10T00:00:00"/>
    <s v="2969"/>
    <m/>
    <s v="Армения"/>
    <s v="Дом, в котором…"/>
    <n v="2009"/>
    <s v="21 век"/>
    <n v="40"/>
    <s v="от 40 до 50 лет"/>
    <x v="31"/>
    <x v="3"/>
    <x v="0"/>
    <x v="2"/>
    <x v="0"/>
    <x v="8"/>
    <x v="25"/>
    <x v="1"/>
  </r>
  <r>
    <x v="27"/>
    <s v="Гуриев (иноагент)"/>
    <m/>
    <m/>
    <m/>
    <s v="мужской"/>
    <m/>
    <d v="1971-10-21T00:00:00"/>
    <d v="2971-10-21T00:00:00"/>
    <s v="2971"/>
    <m/>
    <s v="Россия"/>
    <s v="Мифы экономики"/>
    <n v="2020"/>
    <s v="21 век"/>
    <n v="49"/>
    <s v="от 40 до 50 лет"/>
    <x v="32"/>
    <x v="3"/>
    <x v="1"/>
    <x v="3"/>
    <x v="2"/>
    <x v="9"/>
    <x v="17"/>
    <x v="1"/>
  </r>
  <r>
    <x v="28"/>
    <s v="Теккерей"/>
    <m/>
    <m/>
    <m/>
    <s v="мужской"/>
    <s v="реализм"/>
    <s v="18.07.1811"/>
    <d v="2811-07-18T00:00:00"/>
    <s v="2811"/>
    <s v="24.12.1863"/>
    <s v="Великобритания"/>
    <s v="Ярмарка тщеславия"/>
    <n v="1848"/>
    <s v="19 век"/>
    <n v="37"/>
    <s v="от 30 до 40 лет"/>
    <x v="33"/>
    <x v="3"/>
    <x v="0"/>
    <x v="2"/>
    <x v="0"/>
    <x v="1"/>
    <x v="26"/>
    <x v="1"/>
  </r>
  <r>
    <x v="29"/>
    <s v="Хакова"/>
    <m/>
    <m/>
    <m/>
    <s v="женский"/>
    <m/>
    <d v="1983-11-14T00:00:00"/>
    <d v="2983-11-14T00:00:00"/>
    <s v="2983"/>
    <m/>
    <s v="Россия"/>
    <s v="147 свиданий"/>
    <n v="2019"/>
    <s v="21 век"/>
    <n v="36"/>
    <s v="от 30 до 40 лет"/>
    <x v="34"/>
    <x v="3"/>
    <x v="1"/>
    <x v="3"/>
    <x v="3"/>
    <x v="3"/>
    <x v="15"/>
    <x v="1"/>
  </r>
  <r>
    <x v="3"/>
    <s v="Мураками"/>
    <m/>
    <m/>
    <m/>
    <s v="мужской"/>
    <s v="постмодернизм"/>
    <d v="1949-01-12T00:00:00"/>
    <d v="2949-01-12T00:00:00"/>
    <s v="2949"/>
    <m/>
    <s v="Япония"/>
    <s v="1Q84"/>
    <n v="2010"/>
    <s v="21 век"/>
    <n v="61"/>
    <s v="от 60 до 70 лет"/>
    <x v="35"/>
    <x v="3"/>
    <x v="0"/>
    <x v="2"/>
    <x v="0"/>
    <x v="3"/>
    <x v="27"/>
    <x v="1"/>
  </r>
  <r>
    <x v="30"/>
    <s v="Глуховский (иноагент)"/>
    <m/>
    <m/>
    <m/>
    <s v="мужской"/>
    <s v="фантастика, постапокалиптика, публицистика"/>
    <d v="1979-06-12T00:00:00"/>
    <d v="2979-06-12T00:00:00"/>
    <s v="2979"/>
    <m/>
    <s v="Россия"/>
    <s v="Текст"/>
    <n v="2017"/>
    <s v="21 век"/>
    <n v="38"/>
    <s v="от 30 до 40 лет"/>
    <x v="36"/>
    <x v="3"/>
    <x v="0"/>
    <x v="2"/>
    <x v="0"/>
    <x v="1"/>
    <x v="17"/>
    <x v="1"/>
  </r>
  <r>
    <x v="6"/>
    <s v="Фаулз"/>
    <m/>
    <m/>
    <m/>
    <s v="мужской"/>
    <s v="постмодернизм"/>
    <d v="1926-03-31T00:00:00"/>
    <d v="2926-03-31T00:00:00"/>
    <s v="2926"/>
    <d v="2005-11-05T00:00:00"/>
    <s v="Великобритания"/>
    <s v="Коллекционер"/>
    <n v="1963"/>
    <s v="20 век"/>
    <n v="37"/>
    <s v="от 30 до 40 лет"/>
    <x v="37"/>
    <x v="3"/>
    <x v="0"/>
    <x v="2"/>
    <x v="0"/>
    <x v="3"/>
    <x v="28"/>
    <x v="1"/>
  </r>
  <r>
    <x v="7"/>
    <s v="Мёрдок"/>
    <m/>
    <m/>
    <n v="1978"/>
    <s v="женский"/>
    <m/>
    <d v="1919-07-15T00:00:00"/>
    <d v="2919-07-15T00:00:00"/>
    <s v="2919"/>
    <d v="1999-02-08T00:00:00"/>
    <s v="Великобритания"/>
    <s v="Чёрный Принц"/>
    <n v="1973"/>
    <s v="20 век"/>
    <n v="54"/>
    <s v="от 50 до 60 лет"/>
    <x v="38"/>
    <x v="3"/>
    <x v="0"/>
    <x v="2"/>
    <x v="0"/>
    <x v="2"/>
    <x v="6"/>
    <x v="1"/>
  </r>
  <r>
    <x v="31"/>
    <s v="Жаринов-мл."/>
    <m/>
    <m/>
    <m/>
    <s v="мужской"/>
    <m/>
    <m/>
    <m/>
    <s v=""/>
    <m/>
    <s v="Россия"/>
    <s v="Исповедь литературоведа"/>
    <n v="2020"/>
    <s v="21 век"/>
    <s v=""/>
    <s v=""/>
    <x v="39"/>
    <x v="3"/>
    <x v="1"/>
    <x v="3"/>
    <x v="2"/>
    <x v="3"/>
    <x v="29"/>
    <x v="1"/>
  </r>
  <r>
    <x v="3"/>
    <s v="Мураками"/>
    <m/>
    <m/>
    <m/>
    <s v="мужской"/>
    <s v="постмодернизм"/>
    <d v="1949-01-12T00:00:00"/>
    <d v="2949-01-12T00:00:00"/>
    <s v="2949"/>
    <m/>
    <s v="Япония"/>
    <s v="Кафка на пляже"/>
    <n v="2002"/>
    <s v="21 век"/>
    <n v="53"/>
    <s v="от 50 до 60 лет"/>
    <x v="40"/>
    <x v="3"/>
    <x v="0"/>
    <x v="2"/>
    <x v="0"/>
    <x v="3"/>
    <x v="30"/>
    <x v="1"/>
  </r>
  <r>
    <x v="32"/>
    <s v="Алигьери"/>
    <m/>
    <m/>
    <m/>
    <s v="мужской"/>
    <m/>
    <s v="20.05.1265"/>
    <d v="2265-05-20T00:00:00"/>
    <s v="2265"/>
    <s v="14.09.1321"/>
    <s v="Флорентийская республика"/>
    <s v="Божественная комедия"/>
    <n v="1321"/>
    <s v="14 век"/>
    <n v="56"/>
    <s v="от 50 до 60 лет"/>
    <x v="41"/>
    <x v="3"/>
    <x v="0"/>
    <x v="4"/>
    <x v="0"/>
    <x v="1"/>
    <x v="31"/>
    <x v="1"/>
  </r>
  <r>
    <x v="10"/>
    <s v="Исигуро"/>
    <n v="2017"/>
    <m/>
    <n v="1989"/>
    <s v="мужской"/>
    <s v="постмодернизм"/>
    <d v="1954-11-08T00:00:00"/>
    <d v="2954-11-08T00:00:00"/>
    <s v="2954"/>
    <m/>
    <s v="Великобритания"/>
    <s v="Погребённый великан"/>
    <n v="2015"/>
    <s v="21 век"/>
    <n v="61"/>
    <s v="от 60 до 70 лет"/>
    <x v="42"/>
    <x v="3"/>
    <x v="0"/>
    <x v="2"/>
    <x v="0"/>
    <x v="3"/>
    <x v="28"/>
    <x v="1"/>
  </r>
  <r>
    <x v="33"/>
    <s v="Янагихара"/>
    <m/>
    <m/>
    <m/>
    <s v="женский"/>
    <m/>
    <d v="1974-09-20T00:00:00"/>
    <d v="2974-09-20T00:00:00"/>
    <s v="2974"/>
    <m/>
    <s v="США"/>
    <s v="Маленькая жизнь"/>
    <n v="2015"/>
    <s v="21 век"/>
    <n v="41"/>
    <s v="от 40 до 50 лет"/>
    <x v="43"/>
    <x v="3"/>
    <x v="0"/>
    <x v="2"/>
    <x v="0"/>
    <x v="1"/>
    <x v="32"/>
    <x v="1"/>
  </r>
  <r>
    <x v="6"/>
    <s v="Фаулз"/>
    <m/>
    <m/>
    <m/>
    <s v="мужской"/>
    <s v="постмодернизм"/>
    <d v="1926-03-31T00:00:00"/>
    <d v="2926-03-31T00:00:00"/>
    <s v="2926"/>
    <d v="2005-11-05T00:00:00"/>
    <s v="Великобритания"/>
    <s v="Любовница французского лейтенанта"/>
    <n v="1969"/>
    <s v="20 век"/>
    <n v="43"/>
    <s v="от 40 до 50 лет"/>
    <x v="44"/>
    <x v="3"/>
    <x v="0"/>
    <x v="2"/>
    <x v="0"/>
    <x v="5"/>
    <x v="2"/>
    <x v="1"/>
  </r>
  <r>
    <x v="31"/>
    <s v="Жаринов-мл."/>
    <m/>
    <m/>
    <m/>
    <s v="мужской"/>
    <m/>
    <m/>
    <s v=""/>
    <s v=""/>
    <m/>
    <s v="Россия"/>
    <s v="Тайная жизнь шедевров: реальные истории картин и их создателей"/>
    <n v="2021"/>
    <s v="21 век"/>
    <s v=""/>
    <s v=""/>
    <x v="45"/>
    <x v="3"/>
    <x v="1"/>
    <x v="3"/>
    <x v="2"/>
    <x v="3"/>
    <x v="16"/>
    <x v="1"/>
  </r>
  <r>
    <x v="34"/>
    <s v="Ерофеев"/>
    <m/>
    <m/>
    <m/>
    <s v="мужской"/>
    <s v="постмодернизм"/>
    <d v="1938-10-24T00:00:00"/>
    <d v="2938-10-24T00:00:00"/>
    <s v="2938"/>
    <d v="1990-05-11T00:00:00"/>
    <s v="СССР"/>
    <s v="Москва - Петушки"/>
    <n v="1969"/>
    <s v="20 век"/>
    <n v="31"/>
    <s v="от 30 до 40 лет"/>
    <x v="46"/>
    <x v="3"/>
    <x v="0"/>
    <x v="4"/>
    <x v="0"/>
    <x v="2"/>
    <x v="33"/>
    <x v="1"/>
  </r>
  <r>
    <x v="35"/>
    <s v="Стругацкие"/>
    <m/>
    <m/>
    <m/>
    <s v="коллектив"/>
    <s v="научная фантастика"/>
    <d v="1925-08-28T00:00:00"/>
    <d v="2925-08-28T00:00:00"/>
    <s v="2925"/>
    <d v="1991-10-12T00:00:00"/>
    <s v="СССР"/>
    <s v="Пикник на обочине"/>
    <n v="1972"/>
    <s v="20 век"/>
    <n v="47"/>
    <s v="от 40 до 50 лет"/>
    <x v="47"/>
    <x v="3"/>
    <x v="0"/>
    <x v="1"/>
    <x v="0"/>
    <x v="1"/>
    <x v="24"/>
    <x v="1"/>
  </r>
  <r>
    <x v="36"/>
    <s v="Дракерман"/>
    <m/>
    <m/>
    <m/>
    <s v="женский"/>
    <m/>
    <m/>
    <s v=""/>
    <s v=""/>
    <m/>
    <s v="Франция"/>
    <s v="Французские дети не плюются едой. Секреты воспитания из Парижа"/>
    <n v="2012"/>
    <s v="21 век"/>
    <s v=""/>
    <s v=""/>
    <x v="48"/>
    <x v="3"/>
    <x v="1"/>
    <x v="3"/>
    <x v="1"/>
    <x v="10"/>
    <x v="7"/>
    <x v="1"/>
  </r>
  <r>
    <x v="37"/>
    <s v="Гессе"/>
    <n v="1946"/>
    <m/>
    <m/>
    <s v="мужской"/>
    <s v="модернизм"/>
    <s v="02.07.1877"/>
    <d v="2877-07-02T00:00:00"/>
    <s v="2877"/>
    <d v="1962-08-09T00:00:00"/>
    <s v="Германская империя, Швейцария"/>
    <s v="Степной волк"/>
    <n v="1927"/>
    <s v="20 век"/>
    <n v="50"/>
    <s v="от 50 до 60 лет"/>
    <x v="49"/>
    <x v="3"/>
    <x v="0"/>
    <x v="2"/>
    <x v="0"/>
    <x v="1"/>
    <x v="20"/>
    <x v="1"/>
  </r>
  <r>
    <x v="38"/>
    <s v="Казанцева"/>
    <m/>
    <m/>
    <m/>
    <s v="женский"/>
    <m/>
    <d v="1986-09-05T00:00:00"/>
    <d v="2986-09-05T00:00:00"/>
    <s v="2986"/>
    <m/>
    <s v="Россия"/>
    <s v="Кто бы мог подумать! Как мозг заставляет нас делать глупости"/>
    <n v="2014"/>
    <s v="21 век"/>
    <n v="28"/>
    <s v="до 30 лет"/>
    <x v="50"/>
    <x v="3"/>
    <x v="1"/>
    <x v="3"/>
    <x v="2"/>
    <x v="1"/>
    <x v="17"/>
    <x v="1"/>
  </r>
  <r>
    <x v="35"/>
    <s v="Стругацкие"/>
    <m/>
    <m/>
    <m/>
    <s v="коллектив"/>
    <s v="научная фантастика"/>
    <d v="1925-08-28T00:00:00"/>
    <d v="2925-08-28T00:00:00"/>
    <s v="2925"/>
    <d v="1991-10-12T00:00:00"/>
    <s v="СССР"/>
    <s v="Понедельник начинается в субботу"/>
    <n v="1965"/>
    <s v="20 век"/>
    <n v="40"/>
    <s v="от 40 до 50 лет"/>
    <x v="51"/>
    <x v="3"/>
    <x v="0"/>
    <x v="1"/>
    <x v="0"/>
    <x v="1"/>
    <x v="17"/>
    <x v="1"/>
  </r>
  <r>
    <x v="6"/>
    <s v="Фаулз"/>
    <m/>
    <m/>
    <m/>
    <s v="мужской"/>
    <s v="постмодернизм"/>
    <d v="1926-03-31T00:00:00"/>
    <d v="2926-03-31T00:00:00"/>
    <s v="2926"/>
    <d v="2005-11-05T00:00:00"/>
    <s v="Великобритания"/>
    <s v="Куколка"/>
    <n v="1985"/>
    <s v="20 век"/>
    <n v="59"/>
    <s v="от 50 до 60 лет"/>
    <x v="52"/>
    <x v="3"/>
    <x v="0"/>
    <x v="2"/>
    <x v="0"/>
    <x v="5"/>
    <x v="34"/>
    <x v="1"/>
  </r>
  <r>
    <x v="5"/>
    <s v="Капоте"/>
    <m/>
    <m/>
    <m/>
    <s v="мужской"/>
    <m/>
    <d v="1924-09-30T00:00:00"/>
    <d v="2924-09-30T00:00:00"/>
    <s v="2924"/>
    <d v="1984-08-25T00:00:00"/>
    <s v="США"/>
    <s v="Голоса травы"/>
    <n v="1951"/>
    <s v="20 век"/>
    <n v="27"/>
    <s v="до 30 лет"/>
    <x v="53"/>
    <x v="3"/>
    <x v="0"/>
    <x v="1"/>
    <x v="0"/>
    <x v="2"/>
    <x v="35"/>
    <x v="1"/>
  </r>
  <r>
    <x v="5"/>
    <s v="Капоте"/>
    <m/>
    <m/>
    <m/>
    <s v="мужской"/>
    <m/>
    <d v="1924-09-30T00:00:00"/>
    <d v="2924-09-30T00:00:00"/>
    <s v="2924"/>
    <d v="1984-08-25T00:00:00"/>
    <s v="США"/>
    <s v="Завтрак у Тиффани"/>
    <n v="1958"/>
    <s v="20 век"/>
    <n v="34"/>
    <s v="от 30 до 40 лет"/>
    <x v="54"/>
    <x v="3"/>
    <x v="0"/>
    <x v="1"/>
    <x v="0"/>
    <x v="2"/>
    <x v="36"/>
    <x v="1"/>
  </r>
  <r>
    <x v="39"/>
    <s v="Фицджеральд"/>
    <m/>
    <m/>
    <m/>
    <s v="мужской"/>
    <m/>
    <s v="24.09.1896"/>
    <d v="2896-09-24T00:00:00"/>
    <s v="2896"/>
    <d v="1940-12-21T00:00:00"/>
    <s v="США"/>
    <s v="Великий Гэтсби"/>
    <n v="1925"/>
    <s v="20 век"/>
    <n v="29"/>
    <s v="до 30 лет"/>
    <x v="55"/>
    <x v="3"/>
    <x v="0"/>
    <x v="2"/>
    <x v="0"/>
    <x v="11"/>
    <x v="9"/>
    <x v="1"/>
  </r>
  <r>
    <x v="39"/>
    <s v="Фицджеральд"/>
    <m/>
    <m/>
    <m/>
    <s v="мужской"/>
    <m/>
    <s v="24.09.1896"/>
    <d v="2896-09-24T00:00:00"/>
    <s v="2896"/>
    <d v="1940-12-21T00:00:00"/>
    <s v="США"/>
    <s v="Ночь нежна"/>
    <n v="1934"/>
    <s v="20 век"/>
    <n v="38"/>
    <s v="от 30 до 40 лет"/>
    <x v="56"/>
    <x v="3"/>
    <x v="0"/>
    <x v="2"/>
    <x v="0"/>
    <x v="11"/>
    <x v="37"/>
    <x v="1"/>
  </r>
  <r>
    <x v="40"/>
    <s v="Зицер"/>
    <m/>
    <m/>
    <m/>
    <s v="мужской"/>
    <m/>
    <d v="1966-11-28T00:00:00"/>
    <d v="2966-11-28T00:00:00"/>
    <s v="2966"/>
    <m/>
    <s v="Россия"/>
    <s v="Свобода от воспитания"/>
    <n v="2019"/>
    <s v="21 век"/>
    <n v="53"/>
    <s v="от 50 до 60 лет"/>
    <x v="57"/>
    <x v="3"/>
    <x v="1"/>
    <x v="3"/>
    <x v="1"/>
    <x v="12"/>
    <x v="17"/>
    <x v="1"/>
  </r>
  <r>
    <x v="41"/>
    <s v="Катасонов"/>
    <m/>
    <m/>
    <m/>
    <s v="мужской"/>
    <m/>
    <d v="1983-02-11T00:00:00"/>
    <d v="2983-02-11T00:00:00"/>
    <s v="2983"/>
    <m/>
    <s v="Россия"/>
    <s v="Федиатрия"/>
    <n v="2019"/>
    <s v="21 век"/>
    <n v="36"/>
    <s v="от 30 до 40 лет"/>
    <x v="58"/>
    <x v="3"/>
    <x v="1"/>
    <x v="3"/>
    <x v="1"/>
    <x v="13"/>
    <x v="14"/>
    <x v="1"/>
  </r>
  <r>
    <x v="42"/>
    <s v="Сальников"/>
    <m/>
    <m/>
    <m/>
    <s v="мужской"/>
    <m/>
    <d v="1978-08-07T00:00:00"/>
    <d v="2978-08-07T00:00:00"/>
    <s v="2978"/>
    <m/>
    <s v="Россия"/>
    <s v="Петровы в гриппе и вокруг него"/>
    <n v="2016"/>
    <s v="21 век"/>
    <n v="38"/>
    <s v="от 30 до 40 лет"/>
    <x v="59"/>
    <x v="3"/>
    <x v="0"/>
    <x v="2"/>
    <x v="0"/>
    <x v="1"/>
    <x v="28"/>
    <x v="1"/>
  </r>
  <r>
    <x v="43"/>
    <s v="Пропп"/>
    <m/>
    <m/>
    <m/>
    <s v="мужской"/>
    <m/>
    <s v="28.04.1895"/>
    <d v="2895-04-28T00:00:00"/>
    <s v="2895"/>
    <d v="1970-08-22T00:00:00"/>
    <s v="СССР"/>
    <s v="Морфология волшебной сказки"/>
    <n v="1928"/>
    <s v="20 век"/>
    <n v="33"/>
    <s v="от 30 до 40 лет"/>
    <x v="60"/>
    <x v="3"/>
    <x v="1"/>
    <x v="3"/>
    <x v="2"/>
    <x v="14"/>
    <x v="17"/>
    <x v="1"/>
  </r>
  <r>
    <x v="43"/>
    <s v="Пропп"/>
    <m/>
    <m/>
    <m/>
    <s v="мужской"/>
    <m/>
    <s v="28.04.1895"/>
    <d v="2895-04-28T00:00:00"/>
    <s v="2895"/>
    <d v="1970-08-22T00:00:00"/>
    <s v="СССР"/>
    <s v="Исторические корни волшебной сказки"/>
    <n v="1946"/>
    <s v="20 век"/>
    <n v="51"/>
    <s v="от 50 до 60 лет"/>
    <x v="61"/>
    <x v="3"/>
    <x v="1"/>
    <x v="3"/>
    <x v="2"/>
    <x v="14"/>
    <x v="17"/>
    <x v="1"/>
  </r>
  <r>
    <x v="44"/>
    <s v="Корчак"/>
    <m/>
    <m/>
    <m/>
    <s v="мужской"/>
    <m/>
    <s v="22.07.1878"/>
    <d v="2878-07-22T00:00:00"/>
    <s v="2878"/>
    <d v="1942-08-07T00:00:00"/>
    <s v="Польша"/>
    <s v="Как любить ребёнка"/>
    <n v="1920"/>
    <s v="20 век"/>
    <n v="42"/>
    <s v="от 40 до 50 лет"/>
    <x v="62"/>
    <x v="3"/>
    <x v="1"/>
    <x v="3"/>
    <x v="1"/>
    <x v="1"/>
    <x v="2"/>
    <x v="1"/>
  </r>
  <r>
    <x v="45"/>
    <s v="Жаринов-ст."/>
    <m/>
    <m/>
    <m/>
    <s v="мужской"/>
    <m/>
    <d v="1954-06-24T00:00:00"/>
    <d v="2954-06-24T00:00:00"/>
    <s v="2954"/>
    <m/>
    <s v="Россия"/>
    <s v="Падшее Просвещение. Тень эпохи"/>
    <n v="2021"/>
    <s v="21 век"/>
    <n v="67"/>
    <s v="от 60 до 70 лет"/>
    <x v="63"/>
    <x v="3"/>
    <x v="1"/>
    <x v="3"/>
    <x v="2"/>
    <x v="1"/>
    <x v="6"/>
    <x v="1"/>
  </r>
  <r>
    <x v="46"/>
    <s v="Такман"/>
    <m/>
    <n v="1963"/>
    <m/>
    <s v="женский"/>
    <m/>
    <d v="1912-01-30T00:00:00"/>
    <d v="2912-01-30T00:00:00"/>
    <s v="2912"/>
    <d v="1989-02-06T00:00:00"/>
    <s v="США"/>
    <s v="Августовские пушки"/>
    <n v="1962"/>
    <s v="20 век"/>
    <n v="50"/>
    <s v="от 50 до 60 лет"/>
    <x v="64"/>
    <x v="3"/>
    <x v="1"/>
    <x v="3"/>
    <x v="2"/>
    <x v="1"/>
    <x v="38"/>
    <x v="1"/>
  </r>
  <r>
    <x v="47"/>
    <s v="Пеннак"/>
    <m/>
    <m/>
    <m/>
    <s v="мужской"/>
    <m/>
    <d v="1944-12-01T00:00:00"/>
    <d v="2944-12-01T00:00:00"/>
    <s v="2944"/>
    <m/>
    <s v="Франция"/>
    <s v="Как роман"/>
    <n v="1992"/>
    <s v="20 век"/>
    <n v="48"/>
    <s v="от 40 до 50 лет"/>
    <x v="65"/>
    <x v="3"/>
    <x v="1"/>
    <x v="5"/>
    <x v="1"/>
    <x v="15"/>
    <x v="39"/>
    <x v="1"/>
  </r>
  <r>
    <x v="48"/>
    <s v="Гиппенрейтер"/>
    <m/>
    <m/>
    <m/>
    <s v="женский"/>
    <m/>
    <d v="1930-03-25T00:00:00"/>
    <d v="2930-03-25T00:00:00"/>
    <s v="2930"/>
    <m/>
    <s v="Россия"/>
    <s v="Общаться с ребёнком. Как?"/>
    <n v="1995"/>
    <s v="20 век"/>
    <n v="65"/>
    <s v="от 60 до 70 лет"/>
    <x v="66"/>
    <x v="3"/>
    <x v="1"/>
    <x v="3"/>
    <x v="1"/>
    <x v="1"/>
    <x v="14"/>
    <x v="1"/>
  </r>
  <r>
    <x v="49"/>
    <s v="Воннегут"/>
    <m/>
    <m/>
    <m/>
    <s v="мужской"/>
    <s v="постмодернизм"/>
    <d v="1922-11-11T00:00:00"/>
    <d v="2922-11-11T00:00:00"/>
    <s v="2922"/>
    <d v="2007-04-11T00:00:00"/>
    <s v="США"/>
    <s v="Колыбель для кошки"/>
    <n v="1963"/>
    <s v="20 век"/>
    <n v="41"/>
    <s v="от 40 до 50 лет"/>
    <x v="67"/>
    <x v="3"/>
    <x v="0"/>
    <x v="2"/>
    <x v="0"/>
    <x v="1"/>
    <x v="20"/>
    <x v="1"/>
  </r>
  <r>
    <x v="45"/>
    <s v="Жаринов-ст."/>
    <m/>
    <m/>
    <m/>
    <s v="мужской"/>
    <m/>
    <d v="1954-06-24T00:00:00"/>
    <d v="2954-06-24T00:00:00"/>
    <s v="2954"/>
    <m/>
    <s v="Россия"/>
    <s v="История всех времён и народов через литературу"/>
    <n v="2021"/>
    <s v="21 век"/>
    <n v="67"/>
    <s v="от 60 до 70 лет"/>
    <x v="68"/>
    <x v="3"/>
    <x v="1"/>
    <x v="3"/>
    <x v="2"/>
    <x v="1"/>
    <x v="28"/>
    <x v="1"/>
  </r>
  <r>
    <x v="39"/>
    <s v="Фицджеральд"/>
    <m/>
    <m/>
    <m/>
    <s v="мужской"/>
    <m/>
    <s v="24.09.1896"/>
    <d v="2896-09-24T00:00:00"/>
    <s v="2896"/>
    <d v="1940-12-21T00:00:00"/>
    <s v="США"/>
    <s v="По эту сторону рая"/>
    <n v="1920"/>
    <s v="20 век"/>
    <n v="24"/>
    <s v="до 30 лет"/>
    <x v="69"/>
    <x v="3"/>
    <x v="0"/>
    <x v="2"/>
    <x v="0"/>
    <x v="1"/>
    <x v="7"/>
    <x v="1"/>
  </r>
  <r>
    <x v="50"/>
    <s v="Ибука"/>
    <m/>
    <m/>
    <m/>
    <s v="мужской"/>
    <m/>
    <d v="1908-04-11T00:00:00"/>
    <d v="2908-04-11T00:00:00"/>
    <s v="2908"/>
    <d v="1997-12-19T00:00:00"/>
    <s v="Япония"/>
    <s v="После трёх уже поздно"/>
    <n v="1971"/>
    <s v="20 век"/>
    <n v="63"/>
    <s v="от 60 до 70 лет"/>
    <x v="70"/>
    <x v="3"/>
    <x v="1"/>
    <x v="3"/>
    <x v="1"/>
    <x v="16"/>
    <x v="16"/>
    <x v="1"/>
  </r>
  <r>
    <x v="51"/>
    <s v="Дмитриева"/>
    <m/>
    <m/>
    <m/>
    <s v="женский"/>
    <m/>
    <m/>
    <s v=""/>
    <s v=""/>
    <m/>
    <s v="Россия"/>
    <s v="Методика раннего развития Марии Монтессори от 6 месяцев до 6 лет"/>
    <n v="2012"/>
    <s v="21 век"/>
    <s v=""/>
    <s v=""/>
    <x v="71"/>
    <x v="3"/>
    <x v="1"/>
    <x v="3"/>
    <x v="1"/>
    <x v="3"/>
    <x v="16"/>
    <x v="1"/>
  </r>
  <r>
    <x v="52"/>
    <s v="Гёте"/>
    <m/>
    <m/>
    <m/>
    <s v="мужской"/>
    <s v="просвещение, сентиментализм"/>
    <s v="28.08.1749"/>
    <d v="2749-08-28T00:00:00"/>
    <s v="2749"/>
    <s v="22.03.1832"/>
    <s v="Священная Римская империя, Германский союз"/>
    <s v="Учение о цвете"/>
    <n v="1810"/>
    <s v="19 век"/>
    <n v="61"/>
    <s v="от 60 до 70 лет"/>
    <x v="72"/>
    <x v="3"/>
    <x v="1"/>
    <x v="3"/>
    <x v="2"/>
    <x v="1"/>
    <x v="24"/>
    <x v="1"/>
  </r>
  <r>
    <x v="53"/>
    <s v="Фабер, Мазлиш"/>
    <m/>
    <m/>
    <m/>
    <s v="коллектив"/>
    <m/>
    <d v="1928-01-12T00:00:00"/>
    <d v="2928-01-12T00:00:00"/>
    <s v="2928"/>
    <m/>
    <s v="США"/>
    <s v="Как говорить, чтобы дети слушали, и как слушать, чтобы дети говорили"/>
    <n v="1980"/>
    <s v="20 век"/>
    <n v="52"/>
    <s v="от 50 до 60 лет"/>
    <x v="73"/>
    <x v="3"/>
    <x v="1"/>
    <x v="3"/>
    <x v="1"/>
    <x v="17"/>
    <x v="40"/>
    <x v="1"/>
  </r>
  <r>
    <x v="3"/>
    <s v="Мураками"/>
    <m/>
    <m/>
    <m/>
    <s v="мужской"/>
    <s v="постмодернизм"/>
    <d v="1949-01-12T00:00:00"/>
    <d v="2949-01-12T00:00:00"/>
    <s v="2949"/>
    <m/>
    <s v="Япония"/>
    <s v="Послемрак"/>
    <n v="2004"/>
    <s v="21 век"/>
    <n v="55"/>
    <s v="от 50 до 60 лет"/>
    <x v="74"/>
    <x v="3"/>
    <x v="0"/>
    <x v="2"/>
    <x v="0"/>
    <x v="3"/>
    <x v="41"/>
    <x v="1"/>
  </r>
  <r>
    <x v="7"/>
    <s v="Мёрдок"/>
    <m/>
    <m/>
    <m/>
    <s v="женский"/>
    <m/>
    <d v="1919-07-15T00:00:00"/>
    <d v="2919-07-15T00:00:00"/>
    <s v="2919"/>
    <d v="1999-02-08T00:00:00"/>
    <s v="Великобритания"/>
    <s v=" Механика небесной и земной любви"/>
    <n v="1974"/>
    <s v="20 век"/>
    <n v="55"/>
    <s v="от 50 до 60 лет"/>
    <x v="75"/>
    <x v="4"/>
    <x v="0"/>
    <x v="2"/>
    <x v="0"/>
    <x v="2"/>
    <x v="15"/>
    <x v="1"/>
  </r>
  <r>
    <x v="54"/>
    <s v="Перри"/>
    <m/>
    <m/>
    <m/>
    <s v="женский"/>
    <m/>
    <d v="1957-11-01T00:00:00"/>
    <d v="2957-11-01T00:00:00"/>
    <s v="2957"/>
    <m/>
    <s v="Великобритания"/>
    <s v="Как жаль, что мои родители об этом не знали (и как повезло моим детям, что теперь об этом знаю я)"/>
    <n v="2018"/>
    <s v="21 век"/>
    <n v="61"/>
    <s v="от 60 до 70 лет"/>
    <x v="76"/>
    <x v="4"/>
    <x v="1"/>
    <x v="3"/>
    <x v="1"/>
    <x v="3"/>
    <x v="14"/>
    <x v="1"/>
  </r>
  <r>
    <x v="55"/>
    <s v="Чаровици"/>
    <m/>
    <m/>
    <m/>
    <s v="мужской"/>
    <m/>
    <d v="1964-05-11T00:00:00"/>
    <d v="2964-05-11T00:00:00"/>
    <s v="2964"/>
    <m/>
    <s v="Румыния"/>
    <s v="Книга зеркал"/>
    <n v="2017"/>
    <s v="21 век"/>
    <n v="53"/>
    <s v="от 50 до 60 лет"/>
    <x v="77"/>
    <x v="4"/>
    <x v="0"/>
    <x v="2"/>
    <x v="0"/>
    <x v="2"/>
    <x v="17"/>
    <x v="1"/>
  </r>
  <r>
    <x v="3"/>
    <s v="Мураками"/>
    <m/>
    <m/>
    <m/>
    <s v="мужской"/>
    <s v="постмодернизм"/>
    <d v="1949-01-12T00:00:00"/>
    <d v="2949-01-12T00:00:00"/>
    <s v="2949"/>
    <m/>
    <s v="Япония"/>
    <s v="Охота на овец"/>
    <n v="1982"/>
    <s v="20 век"/>
    <n v="33"/>
    <s v="от 30 до 40 лет"/>
    <x v="78"/>
    <x v="4"/>
    <x v="0"/>
    <x v="2"/>
    <x v="0"/>
    <x v="3"/>
    <x v="42"/>
    <x v="1"/>
  </r>
  <r>
    <x v="3"/>
    <s v="Мураками"/>
    <m/>
    <m/>
    <m/>
    <s v="мужской"/>
    <s v="постмодернизм"/>
    <d v="1949-01-12T00:00:00"/>
    <d v="2949-01-12T00:00:00"/>
    <s v="2949"/>
    <m/>
    <s v="Япония"/>
    <s v="Слушай песню ветра"/>
    <n v="1979"/>
    <s v="20 век"/>
    <n v="30"/>
    <s v="от 30 до 40 лет"/>
    <x v="79"/>
    <x v="4"/>
    <x v="0"/>
    <x v="2"/>
    <x v="0"/>
    <x v="3"/>
    <x v="43"/>
    <x v="1"/>
  </r>
  <r>
    <x v="3"/>
    <s v="Мураками"/>
    <m/>
    <m/>
    <m/>
    <s v="мужской"/>
    <s v="постмодернизм"/>
    <d v="1949-01-12T00:00:00"/>
    <d v="2949-01-12T00:00:00"/>
    <s v="2949"/>
    <m/>
    <s v="Япония"/>
    <s v="Пинбол-1973"/>
    <n v="1983"/>
    <s v="20 век"/>
    <n v="34"/>
    <s v="от 30 до 40 лет"/>
    <x v="80"/>
    <x v="4"/>
    <x v="0"/>
    <x v="2"/>
    <x v="0"/>
    <x v="3"/>
    <x v="44"/>
    <x v="1"/>
  </r>
  <r>
    <x v="45"/>
    <s v="Жаринов-ст."/>
    <m/>
    <m/>
    <m/>
    <s v="мужской"/>
    <m/>
    <d v="1954-06-24T00:00:00"/>
    <d v="2954-06-24T00:00:00"/>
    <s v="2954"/>
    <m/>
    <s v="Россия"/>
    <s v="Тайна средневековых текстов"/>
    <n v="2020"/>
    <s v="21 век"/>
    <n v="66"/>
    <s v="от 60 до 70 лет"/>
    <x v="81"/>
    <x v="4"/>
    <x v="0"/>
    <x v="2"/>
    <x v="0"/>
    <x v="1"/>
    <x v="28"/>
    <x v="1"/>
  </r>
  <r>
    <x v="48"/>
    <s v="Гиппенрейтер"/>
    <m/>
    <m/>
    <m/>
    <s v="женский"/>
    <m/>
    <d v="1930-03-25T00:00:00"/>
    <d v="2930-03-25T00:00:00"/>
    <s v="2930"/>
    <m/>
    <s v="Россия"/>
    <s v="Продолжаем общаться с ребёнком. Так?"/>
    <n v="2009"/>
    <s v="21 век"/>
    <n v="79"/>
    <s v="от 70 лет и старше"/>
    <x v="82"/>
    <x v="4"/>
    <x v="1"/>
    <x v="3"/>
    <x v="1"/>
    <x v="1"/>
    <x v="14"/>
    <x v="1"/>
  </r>
  <r>
    <x v="18"/>
    <s v="Петрановская"/>
    <m/>
    <m/>
    <m/>
    <s v="женский"/>
    <m/>
    <d v="1967-04-20T00:00:00"/>
    <d v="2967-04-20T00:00:00"/>
    <s v="2967"/>
    <m/>
    <s v="Россия"/>
    <s v="Если с ребёнком трудно"/>
    <n v="2014"/>
    <s v="21 век"/>
    <n v="47"/>
    <s v="от 40 до 50 лет"/>
    <x v="83"/>
    <x v="4"/>
    <x v="1"/>
    <x v="3"/>
    <x v="1"/>
    <x v="1"/>
    <x v="29"/>
    <x v="1"/>
  </r>
  <r>
    <x v="56"/>
    <s v="Сервантес"/>
    <m/>
    <m/>
    <m/>
    <s v="мужской"/>
    <s v="Возрождение, маньеризм"/>
    <s v="29.09.1547"/>
    <d v="2547-09-29T00:00:00"/>
    <s v="2547"/>
    <s v="22.04.1616"/>
    <s v="Испания"/>
    <s v="Дон Кихот"/>
    <n v="1615"/>
    <s v="17 век"/>
    <n v="68"/>
    <s v="от 60 до 70 лет"/>
    <x v="84"/>
    <x v="4"/>
    <x v="0"/>
    <x v="2"/>
    <x v="0"/>
    <x v="3"/>
    <x v="45"/>
    <x v="1"/>
  </r>
  <r>
    <x v="57"/>
    <s v="Быкова"/>
    <m/>
    <m/>
    <m/>
    <s v="женский"/>
    <m/>
    <d v="1977-11-22T00:00:00"/>
    <d v="2977-11-22T00:00:00"/>
    <s v="2977"/>
    <m/>
    <s v="Россия"/>
    <s v="Самостоятельный ребёнок, или как стать &quot;ленивой мамой&quot;"/>
    <n v="2019"/>
    <s v="21 век"/>
    <n v="42"/>
    <s v="от 40 до 50 лет"/>
    <x v="85"/>
    <x v="4"/>
    <x v="1"/>
    <x v="3"/>
    <x v="1"/>
    <x v="3"/>
    <x v="23"/>
    <x v="1"/>
  </r>
  <r>
    <x v="58"/>
    <s v="Набоков"/>
    <m/>
    <m/>
    <m/>
    <s v="мужской"/>
    <s v="модернизм, постмодернизм"/>
    <s v="22.04.1899"/>
    <d v="2899-04-22T00:00:00"/>
    <s v="2899"/>
    <d v="1977-07-02T00:00:00"/>
    <s v="Российская империя, США"/>
    <s v="Лекции о &quot;Дон Кихоте&quot;"/>
    <n v="1952"/>
    <s v="20 век"/>
    <n v="53"/>
    <s v="от 50 до 60 лет"/>
    <x v="86"/>
    <x v="4"/>
    <x v="1"/>
    <x v="3"/>
    <x v="2"/>
    <x v="2"/>
    <x v="46"/>
    <x v="1"/>
  </r>
  <r>
    <x v="59"/>
    <s v="Панчин"/>
    <m/>
    <m/>
    <m/>
    <s v="мужской"/>
    <m/>
    <d v="1986-05-19T00:00:00"/>
    <d v="2986-05-19T00:00:00"/>
    <s v="2986"/>
    <m/>
    <s v="Россия"/>
    <s v="Защита от тёмных искусств. Путеводитель по миру паранормальных явлений"/>
    <n v="2018"/>
    <s v="21 век"/>
    <n v="32"/>
    <s v="от 30 до 40 лет"/>
    <x v="87"/>
    <x v="4"/>
    <x v="1"/>
    <x v="3"/>
    <x v="2"/>
    <x v="18"/>
    <x v="47"/>
    <x v="1"/>
  </r>
  <r>
    <x v="60"/>
    <s v="Грин"/>
    <m/>
    <m/>
    <m/>
    <s v="мужской"/>
    <m/>
    <d v="1957-11-05T00:00:00"/>
    <d v="2957-11-05T00:00:00"/>
    <s v="2957"/>
    <m/>
    <s v="США"/>
    <s v="Взрывной ребёнок"/>
    <n v="1998"/>
    <s v="20 век"/>
    <n v="41"/>
    <s v="от 40 до 50 лет"/>
    <x v="88"/>
    <x v="4"/>
    <x v="1"/>
    <x v="3"/>
    <x v="1"/>
    <x v="19"/>
    <x v="48"/>
    <x v="1"/>
  </r>
  <r>
    <x v="61"/>
    <s v="Готтман, Деклер"/>
    <m/>
    <m/>
    <m/>
    <s v="коллектив"/>
    <m/>
    <d v="1942-04-26T00:00:00"/>
    <d v="2942-04-26T00:00:00"/>
    <s v="2942"/>
    <m/>
    <s v="США"/>
    <s v="Эмоциональный интеллект ребёнка. Практическое руководство для родителей"/>
    <n v="1997"/>
    <s v="20 век"/>
    <n v="55"/>
    <s v="от 50 до 60 лет"/>
    <x v="89"/>
    <x v="4"/>
    <x v="1"/>
    <x v="3"/>
    <x v="1"/>
    <x v="9"/>
    <x v="49"/>
    <x v="1"/>
  </r>
  <r>
    <x v="49"/>
    <s v="Воннегут"/>
    <m/>
    <m/>
    <m/>
    <s v="мужской"/>
    <s v="постмодернизм"/>
    <d v="1922-11-11T00:00:00"/>
    <d v="2922-11-11T00:00:00"/>
    <s v="2922"/>
    <d v="2007-04-11T00:00:00"/>
    <s v="США"/>
    <s v="Бойня №5, или Крестовый поход детей"/>
    <n v="1969"/>
    <s v="20 век"/>
    <n v="47"/>
    <s v="от 40 до 50 лет"/>
    <x v="90"/>
    <x v="4"/>
    <x v="0"/>
    <x v="2"/>
    <x v="0"/>
    <x v="1"/>
    <x v="16"/>
    <x v="1"/>
  </r>
  <r>
    <x v="62"/>
    <s v="Collective"/>
    <m/>
    <m/>
    <m/>
    <s v="коллектив"/>
    <m/>
    <m/>
    <s v=""/>
    <s v=""/>
    <m/>
    <s v="Великобритания"/>
    <s v="Робин Гуд (метод обучающего чтения Ильи Франка)"/>
    <m/>
    <s v=""/>
    <s v=""/>
    <s v=""/>
    <x v="91"/>
    <x v="4"/>
    <x v="0"/>
    <x v="6"/>
    <x v="4"/>
    <x v="20"/>
    <x v="29"/>
    <x v="1"/>
  </r>
  <r>
    <x v="62"/>
    <s v="Collective"/>
    <m/>
    <m/>
    <m/>
    <s v="коллектив"/>
    <m/>
    <m/>
    <s v=""/>
    <s v=""/>
    <m/>
    <s v="Великобритания"/>
    <s v="Английские волшебные сказки (метод обучающего чтения Ильи Франка)"/>
    <m/>
    <s v=""/>
    <s v=""/>
    <s v=""/>
    <x v="92"/>
    <x v="4"/>
    <x v="0"/>
    <x v="6"/>
    <x v="4"/>
    <x v="20"/>
    <x v="28"/>
    <x v="1"/>
  </r>
  <r>
    <x v="63"/>
    <s v="Савельев"/>
    <m/>
    <m/>
    <m/>
    <s v="мужской"/>
    <m/>
    <m/>
    <s v=""/>
    <s v=""/>
    <m/>
    <s v="Россия"/>
    <s v="Статистика и котики"/>
    <n v="2017"/>
    <s v="21 век"/>
    <s v=""/>
    <s v=""/>
    <x v="93"/>
    <x v="4"/>
    <x v="1"/>
    <x v="3"/>
    <x v="5"/>
    <x v="1"/>
    <x v="33"/>
    <x v="1"/>
  </r>
  <r>
    <x v="64"/>
    <s v="Желязны"/>
    <m/>
    <m/>
    <m/>
    <s v="мужской"/>
    <m/>
    <m/>
    <s v=""/>
    <s v=""/>
    <m/>
    <s v="США"/>
    <s v="Говори на языке диаграмм. Пособие по визуальным коммуникациям"/>
    <n v="2007"/>
    <s v="21 век"/>
    <s v=""/>
    <s v=""/>
    <x v="94"/>
    <x v="4"/>
    <x v="1"/>
    <x v="3"/>
    <x v="5"/>
    <x v="9"/>
    <x v="14"/>
    <x v="0"/>
  </r>
  <r>
    <x v="65"/>
    <s v="Франкл"/>
    <m/>
    <m/>
    <m/>
    <s v="мужской"/>
    <m/>
    <d v="1905-03-26T00:00:00"/>
    <d v="2905-03-26T00:00:00"/>
    <s v="2905"/>
    <d v="1997-09-02T00:00:00"/>
    <s v="Австрия"/>
    <s v="Сказать жизни &quot;Да!&quot;: психолог в концлагере"/>
    <n v="1977"/>
    <s v="20 век"/>
    <n v="72"/>
    <s v="от 70 лет и старше"/>
    <x v="95"/>
    <x v="4"/>
    <x v="1"/>
    <x v="3"/>
    <x v="3"/>
    <x v="16"/>
    <x v="50"/>
    <x v="1"/>
  </r>
  <r>
    <x v="66"/>
    <s v="Канеман"/>
    <m/>
    <m/>
    <m/>
    <s v="мужской"/>
    <m/>
    <d v="1934-03-05T00:00:00"/>
    <d v="2934-03-05T00:00:00"/>
    <s v="2934"/>
    <m/>
    <s v="Израиль, США"/>
    <s v="Думай медленно... решай быстро"/>
    <n v="2011"/>
    <s v="21 век"/>
    <n v="77"/>
    <s v="от 70 лет и старше"/>
    <x v="96"/>
    <x v="4"/>
    <x v="1"/>
    <x v="3"/>
    <x v="2"/>
    <x v="1"/>
    <x v="51"/>
    <x v="1"/>
  </r>
  <r>
    <x v="67"/>
    <s v="Аузан"/>
    <m/>
    <m/>
    <m/>
    <s v="мужской"/>
    <m/>
    <d v="1954-07-11T00:00:00"/>
    <d v="2954-07-11T00:00:00"/>
    <s v="2954"/>
    <m/>
    <s v="Россия"/>
    <s v="Культурные коды экономики"/>
    <n v="2022"/>
    <s v="21 век"/>
    <n v="68"/>
    <s v="от 60 до 70 лет"/>
    <x v="97"/>
    <x v="4"/>
    <x v="1"/>
    <x v="3"/>
    <x v="2"/>
    <x v="1"/>
    <x v="52"/>
    <x v="1"/>
  </r>
  <r>
    <x v="68"/>
    <s v="Богачев"/>
    <m/>
    <m/>
    <m/>
    <s v="мужской"/>
    <m/>
    <m/>
    <s v=""/>
    <s v=""/>
    <m/>
    <s v="Россия"/>
    <s v="Графики, которые убеждают всех"/>
    <n v="2020"/>
    <s v="21 век"/>
    <s v=""/>
    <s v=""/>
    <x v="98"/>
    <x v="4"/>
    <x v="1"/>
    <x v="3"/>
    <x v="5"/>
    <x v="1"/>
    <x v="53"/>
    <x v="0"/>
  </r>
  <r>
    <x v="69"/>
    <s v="Ильяхов, Сарычева"/>
    <m/>
    <m/>
    <m/>
    <s v="коллектив"/>
    <m/>
    <m/>
    <s v=""/>
    <s v=""/>
    <m/>
    <s v="Россия"/>
    <s v="Пиши, сокращай. Как создавать сильный текст"/>
    <n v="2016"/>
    <s v="21 век"/>
    <s v=""/>
    <s v=""/>
    <x v="99"/>
    <x v="4"/>
    <x v="1"/>
    <x v="3"/>
    <x v="5"/>
    <x v="21"/>
    <x v="54"/>
    <x v="1"/>
  </r>
  <r>
    <x v="70"/>
    <s v="Такахаси, Адзума"/>
    <m/>
    <m/>
    <m/>
    <s v="коллектив"/>
    <m/>
    <d v="1992-12-04T00:00:00"/>
    <d v="2992-12-04T00:00:00"/>
    <s v="2992"/>
    <m/>
    <s v="Япония"/>
    <s v="Занимательное программирование. Базы данных. Манга"/>
    <n v="2015"/>
    <s v="21 век"/>
    <n v="23"/>
    <s v="до 30 лет"/>
    <x v="100"/>
    <x v="4"/>
    <x v="1"/>
    <x v="3"/>
    <x v="5"/>
    <x v="22"/>
    <x v="41"/>
    <x v="1"/>
  </r>
  <r>
    <x v="71"/>
    <s v="Лоулесс"/>
    <m/>
    <m/>
    <m/>
    <s v="мужской"/>
    <m/>
    <m/>
    <s v=""/>
    <s v=""/>
    <m/>
    <s v="Великобритания"/>
    <s v="Иди туда, где страшно: именно там ты обретёшь силу"/>
    <n v="2012"/>
    <s v="21 век"/>
    <s v=""/>
    <s v=""/>
    <x v="101"/>
    <x v="4"/>
    <x v="1"/>
    <x v="3"/>
    <x v="3"/>
    <x v="3"/>
    <x v="14"/>
    <x v="1"/>
  </r>
  <r>
    <x v="72"/>
    <s v="Клейн, Дебни"/>
    <m/>
    <m/>
    <m/>
    <s v="коллектив"/>
    <m/>
    <m/>
    <s v=""/>
    <s v=""/>
    <m/>
    <s v="США"/>
    <s v="Статистика. Базовый курс в комиксах"/>
    <n v="2016"/>
    <s v="21 век"/>
    <s v=""/>
    <s v=""/>
    <x v="102"/>
    <x v="5"/>
    <x v="1"/>
    <x v="3"/>
    <x v="5"/>
    <x v="9"/>
    <x v="55"/>
    <x v="0"/>
  </r>
  <r>
    <x v="73"/>
    <s v="Carroll"/>
    <m/>
    <m/>
    <m/>
    <s v="мужской"/>
    <m/>
    <s v="27.01.1832"/>
    <d v="2832-01-27T00:00:00"/>
    <s v="2832"/>
    <s v="14.01.1898"/>
    <s v="Великобритания"/>
    <s v="Through the Looking Glass"/>
    <n v="1871"/>
    <s v="19 век"/>
    <n v="39"/>
    <s v="от 30 до 40 лет"/>
    <x v="103"/>
    <x v="5"/>
    <x v="0"/>
    <x v="6"/>
    <x v="4"/>
    <x v="23"/>
    <x v="20"/>
    <x v="1"/>
  </r>
  <r>
    <x v="73"/>
    <s v="Carroll"/>
    <m/>
    <m/>
    <m/>
    <s v="мужской"/>
    <m/>
    <s v="27.01.1832"/>
    <d v="2832-01-27T00:00:00"/>
    <s v="2832"/>
    <s v="14.01.1898"/>
    <s v="Великобритания"/>
    <s v="Alice's Adventures In Wonderland"/>
    <n v="1865"/>
    <s v="19 век"/>
    <n v="33"/>
    <s v="от 30 до 40 лет"/>
    <x v="104"/>
    <x v="5"/>
    <x v="0"/>
    <x v="6"/>
    <x v="4"/>
    <x v="1"/>
    <x v="56"/>
    <x v="1"/>
  </r>
  <r>
    <x v="62"/>
    <s v="Collective"/>
    <m/>
    <m/>
    <m/>
    <s v="коллектив"/>
    <m/>
    <m/>
    <s v=""/>
    <s v=""/>
    <m/>
    <s v="Великобритания"/>
    <s v="Best English Fairy Tales"/>
    <m/>
    <s v=""/>
    <s v=""/>
    <s v=""/>
    <x v="105"/>
    <x v="5"/>
    <x v="0"/>
    <x v="6"/>
    <x v="4"/>
    <x v="1"/>
    <x v="57"/>
    <x v="1"/>
  </r>
  <r>
    <x v="62"/>
    <s v="Collective"/>
    <m/>
    <m/>
    <m/>
    <s v="коллектив"/>
    <m/>
    <m/>
    <s v=""/>
    <s v=""/>
    <m/>
    <s v="Великобритания"/>
    <s v="Short Funny Stories"/>
    <m/>
    <s v=""/>
    <s v=""/>
    <s v=""/>
    <x v="106"/>
    <x v="5"/>
    <x v="0"/>
    <x v="6"/>
    <x v="4"/>
    <x v="1"/>
    <x v="56"/>
    <x v="1"/>
  </r>
  <r>
    <x v="74"/>
    <s v="Пильюччи"/>
    <m/>
    <m/>
    <m/>
    <s v="мужской"/>
    <m/>
    <d v="1964-01-16T00:00:00"/>
    <d v="2964-01-16T00:00:00"/>
    <s v="2964"/>
    <m/>
    <s v="США"/>
    <s v="Как быть стоиком. Античная философия и современная жизнь"/>
    <n v="2018"/>
    <s v="21 век"/>
    <n v="54"/>
    <s v="от 50 до 60 лет"/>
    <x v="107"/>
    <x v="5"/>
    <x v="1"/>
    <x v="3"/>
    <x v="3"/>
    <x v="16"/>
    <x v="58"/>
    <x v="1"/>
  </r>
  <r>
    <x v="75"/>
    <s v="Swaroop"/>
    <m/>
    <m/>
    <m/>
    <s v="мужской"/>
    <m/>
    <m/>
    <s v=""/>
    <s v=""/>
    <m/>
    <s v="США"/>
    <s v="A Byte of Python"/>
    <n v="2020"/>
    <s v="21 век"/>
    <s v=""/>
    <s v=""/>
    <x v="108"/>
    <x v="5"/>
    <x v="1"/>
    <x v="3"/>
    <x v="5"/>
    <x v="24"/>
    <x v="59"/>
    <x v="0"/>
  </r>
  <r>
    <x v="76"/>
    <s v="Маккини"/>
    <m/>
    <m/>
    <m/>
    <s v="мужской"/>
    <m/>
    <m/>
    <s v=""/>
    <s v=""/>
    <m/>
    <s v="США"/>
    <s v="Python и анализ данных"/>
    <n v="2020"/>
    <s v="21 век"/>
    <s v=""/>
    <s v=""/>
    <x v="109"/>
    <x v="5"/>
    <x v="1"/>
    <x v="3"/>
    <x v="5"/>
    <x v="25"/>
    <x v="6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D100B-4CB8-4AE7-807B-F44D32E13F62}" name="Сводная таблица49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V118:Y196" firstHeaderRow="0" firstDataRow="1" firstDataCol="1"/>
  <pivotFields count="25">
    <pivotField axis="axisRow" showAll="0">
      <items count="78">
        <item x="62"/>
        <item x="73"/>
        <item x="75"/>
        <item x="53"/>
        <item x="7"/>
        <item x="67"/>
        <item x="68"/>
        <item x="59"/>
        <item x="42"/>
        <item x="57"/>
        <item x="35"/>
        <item x="38"/>
        <item x="46"/>
        <item x="34"/>
        <item x="65"/>
        <item x="51"/>
        <item x="58"/>
        <item x="43"/>
        <item x="63"/>
        <item x="22"/>
        <item x="37"/>
        <item x="72"/>
        <item x="14"/>
        <item x="66"/>
        <item x="47"/>
        <item x="32"/>
        <item x="15"/>
        <item x="71"/>
        <item x="64"/>
        <item x="61"/>
        <item x="1"/>
        <item x="6"/>
        <item x="40"/>
        <item x="30"/>
        <item x="0"/>
        <item x="45"/>
        <item x="13"/>
        <item x="20"/>
        <item x="52"/>
        <item x="10"/>
        <item x="4"/>
        <item x="49"/>
        <item x="18"/>
        <item x="69"/>
        <item x="70"/>
        <item x="26"/>
        <item x="19"/>
        <item x="24"/>
        <item x="50"/>
        <item x="74"/>
        <item x="56"/>
        <item x="31"/>
        <item x="12"/>
        <item x="36"/>
        <item x="23"/>
        <item x="21"/>
        <item x="29"/>
        <item x="60"/>
        <item x="9"/>
        <item x="27"/>
        <item x="25"/>
        <item x="5"/>
        <item x="17"/>
        <item x="28"/>
        <item x="11"/>
        <item x="76"/>
        <item x="41"/>
        <item x="54"/>
        <item x="39"/>
        <item x="33"/>
        <item x="2"/>
        <item x="3"/>
        <item x="16"/>
        <item x="55"/>
        <item x="8"/>
        <item x="48"/>
        <item x="44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Максимум по полю Нобелевская премия, год вручения" fld="2" subtotal="max" baseField="0" baseItem="0"/>
    <dataField name="Максимум по полю Пулитцеровская премия, год вручения" fld="3" subtotal="max" baseField="0" baseItem="0"/>
    <dataField name="Максимум по полю Букеровская премия, год вручения" fld="4" subtotal="max" baseField="0" baseItem="0"/>
  </dataFields>
  <formats count="30">
    <format dxfId="29">
      <pivotArea field="0" type="button" dataOnly="0" labelOnly="1" outline="0" axis="axisRow" fieldPosition="0"/>
    </format>
    <format dxfId="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">
      <pivotArea dataOnly="0" outline="0" fieldPosition="0">
        <references count="1">
          <reference field="4294967294" count="1">
            <x v="1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5">
      <pivotArea field="0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">
      <pivotArea field="0" dataOnly="0" grandRow="1" axis="axisRow" fieldPosition="0">
        <references count="1">
          <reference field="0" count="1">
            <x v="76"/>
          </reference>
        </references>
      </pivotArea>
    </format>
    <format dxfId="22">
      <pivotArea grandRow="1" outline="0" collapsedLevelsAreSubtotals="1" fieldPosition="0"/>
    </format>
    <format dxfId="21">
      <pivotArea dataOnly="0" labelOnly="1" grandRow="1" outline="0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0" type="button" dataOnly="0" labelOnly="1" outline="0" axis="axisRow" fieldPosition="0"/>
    </format>
    <format dxfId="17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6">
      <pivotArea dataOnly="0" labelOnly="1" fieldPosition="0">
        <references count="1">
          <reference field="0" count="2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</reference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">
      <pivotArea dataOnly="0" labelOnly="1" fieldPosition="0">
        <references count="1">
          <reference field="0" count="2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</reference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fieldPosition="0">
        <references count="1">
          <reference field="0" count="2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Ретро">
  <a:themeElements>
    <a:clrScheme name="Ретро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Ретро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Ретро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.me/diary_musician_analyst/53" TargetMode="External"/><Relationship Id="rId3" Type="http://schemas.openxmlformats.org/officeDocument/2006/relationships/hyperlink" Target="https://t.me/diary_musician_analyst/165" TargetMode="External"/><Relationship Id="rId7" Type="http://schemas.openxmlformats.org/officeDocument/2006/relationships/hyperlink" Target="https://t.me/diary_musician_analyst/88" TargetMode="External"/><Relationship Id="rId2" Type="http://schemas.openxmlformats.org/officeDocument/2006/relationships/hyperlink" Target="https://t.me/diary_musician_analyst/142" TargetMode="External"/><Relationship Id="rId1" Type="http://schemas.openxmlformats.org/officeDocument/2006/relationships/hyperlink" Target="https://t.me/diary_musician_analyst/193" TargetMode="External"/><Relationship Id="rId6" Type="http://schemas.openxmlformats.org/officeDocument/2006/relationships/hyperlink" Target="https://t.me/diary_musician_analyst/91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t.me/diary_musician_analyst/113" TargetMode="External"/><Relationship Id="rId10" Type="http://schemas.openxmlformats.org/officeDocument/2006/relationships/hyperlink" Target="https://t.me/diary_musician_analyst/20" TargetMode="External"/><Relationship Id="rId4" Type="http://schemas.openxmlformats.org/officeDocument/2006/relationships/hyperlink" Target="https://t.me/diary_musician_analyst/115" TargetMode="External"/><Relationship Id="rId9" Type="http://schemas.openxmlformats.org/officeDocument/2006/relationships/hyperlink" Target="https://t.me/diary_musician_analyst/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FA541-A83B-40CC-BCAA-AB3137E43749}">
  <dimension ref="A1"/>
  <sheetViews>
    <sheetView tabSelected="1" workbookViewId="0">
      <selection activeCell="X26" sqref="X26"/>
    </sheetView>
  </sheetViews>
  <sheetFormatPr defaultRowHeight="14.4" x14ac:dyDescent="0.3"/>
  <cols>
    <col min="1" max="16384" width="8.88671875" style="23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9C6C-37E5-42F7-805C-BD766FB0372B}">
  <dimension ref="A1:W56"/>
  <sheetViews>
    <sheetView showGridLines="0" workbookViewId="0">
      <selection activeCell="G29" sqref="G29"/>
    </sheetView>
  </sheetViews>
  <sheetFormatPr defaultRowHeight="14.4" x14ac:dyDescent="0.3"/>
  <sheetData>
    <row r="1" spans="1:23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23" ht="15.6" x14ac:dyDescent="0.3">
      <c r="A2" s="22" t="s">
        <v>425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  <c r="P2" s="20"/>
      <c r="Q2" s="20"/>
      <c r="R2" s="20"/>
      <c r="S2" s="20"/>
      <c r="T2" s="20"/>
      <c r="U2" s="20"/>
      <c r="V2" s="20"/>
      <c r="W2" s="20"/>
    </row>
    <row r="3" spans="1:23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  <c r="Q3" s="20"/>
      <c r="R3" s="20"/>
      <c r="S3" s="20"/>
      <c r="T3" s="20"/>
      <c r="U3" s="20"/>
      <c r="V3" s="20"/>
      <c r="W3" s="20"/>
    </row>
    <row r="4" spans="1:23" x14ac:dyDescent="0.3">
      <c r="A4" s="19" t="s">
        <v>420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0"/>
      <c r="W4" s="20"/>
    </row>
    <row r="5" spans="1:23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20"/>
      <c r="S5" s="20"/>
      <c r="T5" s="20"/>
      <c r="U5" s="20"/>
      <c r="V5" s="20"/>
      <c r="W5" s="20"/>
    </row>
    <row r="6" spans="1:23" x14ac:dyDescent="0.3">
      <c r="A6" s="19" t="s">
        <v>421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20"/>
      <c r="T6" s="20"/>
      <c r="U6" s="20"/>
      <c r="V6" s="20"/>
      <c r="W6" s="20"/>
    </row>
    <row r="7" spans="1:23" x14ac:dyDescent="0.3">
      <c r="A7" s="19" t="s">
        <v>410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20"/>
      <c r="T7" s="20"/>
      <c r="U7" s="20"/>
      <c r="V7" s="20"/>
      <c r="W7" s="20"/>
    </row>
    <row r="8" spans="1:23" x14ac:dyDescent="0.3">
      <c r="A8" s="19" t="s">
        <v>411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20"/>
      <c r="T8" s="20"/>
      <c r="U8" s="20"/>
      <c r="V8" s="20"/>
      <c r="W8" s="20"/>
    </row>
    <row r="9" spans="1:23" x14ac:dyDescent="0.3">
      <c r="A9" s="19" t="s">
        <v>412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20"/>
      <c r="T9" s="20"/>
      <c r="U9" s="20"/>
      <c r="V9" s="20"/>
      <c r="W9" s="20"/>
    </row>
    <row r="10" spans="1:23" x14ac:dyDescent="0.3">
      <c r="A10" s="19"/>
      <c r="B10" s="19"/>
      <c r="C10" s="19"/>
      <c r="D10" s="19"/>
      <c r="E10" s="19"/>
      <c r="F10" s="19"/>
      <c r="G10" s="19"/>
      <c r="H10" s="19"/>
      <c r="I10" s="19"/>
      <c r="J10" s="21"/>
      <c r="K10" s="19"/>
      <c r="L10" s="19"/>
      <c r="M10" s="19"/>
      <c r="N10" s="19"/>
      <c r="O10" s="19"/>
      <c r="P10" s="19"/>
      <c r="Q10" s="19"/>
      <c r="R10" s="19"/>
      <c r="S10" s="20"/>
      <c r="T10" s="20"/>
      <c r="U10" s="20"/>
      <c r="V10" s="20"/>
      <c r="W10" s="20"/>
    </row>
    <row r="11" spans="1:23" x14ac:dyDescent="0.3">
      <c r="A11" s="19" t="s">
        <v>422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20"/>
      <c r="S11" s="20"/>
      <c r="T11" s="20"/>
      <c r="U11" s="20"/>
      <c r="V11" s="20"/>
      <c r="W11" s="20"/>
    </row>
    <row r="12" spans="1:23" x14ac:dyDescent="0.3">
      <c r="A12" s="19" t="s">
        <v>413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20"/>
      <c r="S12" s="20"/>
      <c r="T12" s="20"/>
      <c r="U12" s="20"/>
      <c r="V12" s="20"/>
      <c r="W12" s="20"/>
    </row>
    <row r="13" spans="1:23" x14ac:dyDescent="0.3">
      <c r="A13" s="19" t="s">
        <v>414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0"/>
      <c r="S13" s="20"/>
      <c r="T13" s="20"/>
      <c r="U13" s="20"/>
      <c r="V13" s="20"/>
      <c r="W13" s="20"/>
    </row>
    <row r="14" spans="1:23" x14ac:dyDescent="0.3">
      <c r="A14" s="19" t="s">
        <v>415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0"/>
      <c r="R14" s="20"/>
      <c r="S14" s="20"/>
      <c r="T14" s="20"/>
      <c r="U14" s="20"/>
      <c r="V14" s="20"/>
      <c r="W14" s="20"/>
    </row>
    <row r="15" spans="1:23" x14ac:dyDescent="0.3">
      <c r="A15" s="19" t="s">
        <v>416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20"/>
      <c r="Q15" s="20"/>
      <c r="R15" s="20"/>
      <c r="S15" s="20"/>
      <c r="T15" s="20"/>
      <c r="U15" s="20"/>
      <c r="V15" s="20"/>
      <c r="W15" s="20"/>
    </row>
    <row r="16" spans="1:23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20"/>
      <c r="P16" s="20"/>
      <c r="Q16" s="20"/>
      <c r="R16" s="20"/>
      <c r="S16" s="20"/>
      <c r="T16" s="20"/>
      <c r="U16" s="20"/>
      <c r="V16" s="20"/>
      <c r="W16" s="20"/>
    </row>
    <row r="17" spans="1:23" x14ac:dyDescent="0.3">
      <c r="A17" s="19" t="s">
        <v>423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spans="1:23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spans="1:23" x14ac:dyDescent="0.3">
      <c r="A19" s="19" t="s">
        <v>397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1:23" x14ac:dyDescent="0.3">
      <c r="A21" s="19" t="s">
        <v>398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spans="1:23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spans="1:23" x14ac:dyDescent="0.3">
      <c r="A23" s="19" t="s">
        <v>399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spans="1:23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0"/>
      <c r="P24" s="20"/>
      <c r="Q24" s="20"/>
      <c r="R24" s="20"/>
      <c r="S24" s="20"/>
      <c r="T24" s="20"/>
      <c r="U24" s="20"/>
      <c r="V24" s="20"/>
      <c r="W24" s="20"/>
    </row>
    <row r="25" spans="1:23" x14ac:dyDescent="0.3">
      <c r="A25" s="19" t="s">
        <v>417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0"/>
      <c r="P25" s="20"/>
      <c r="Q25" s="20"/>
      <c r="R25" s="20"/>
      <c r="S25" s="20"/>
      <c r="T25" s="20"/>
      <c r="U25" s="20"/>
      <c r="V25" s="20"/>
      <c r="W25" s="20"/>
    </row>
    <row r="26" spans="1:23" x14ac:dyDescent="0.3">
      <c r="A26" s="19" t="s">
        <v>418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20"/>
      <c r="R26" s="20"/>
      <c r="S26" s="20"/>
      <c r="T26" s="20"/>
      <c r="U26" s="20"/>
      <c r="V26" s="20"/>
      <c r="W26" s="20"/>
    </row>
    <row r="27" spans="1:23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0"/>
      <c r="R27" s="20"/>
      <c r="S27" s="20"/>
      <c r="T27" s="20"/>
      <c r="U27" s="20"/>
      <c r="V27" s="20"/>
      <c r="W27" s="20"/>
    </row>
    <row r="28" spans="1:23" x14ac:dyDescent="0.3">
      <c r="A28" s="19" t="s">
        <v>419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0"/>
      <c r="R28" s="20"/>
      <c r="S28" s="20"/>
      <c r="T28" s="20"/>
      <c r="U28" s="20"/>
      <c r="V28" s="20"/>
      <c r="W28" s="20"/>
    </row>
    <row r="29" spans="1:23" x14ac:dyDescent="0.3">
      <c r="A29" s="19" t="s">
        <v>445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0"/>
      <c r="R29" s="20"/>
      <c r="S29" s="20"/>
      <c r="T29" s="20"/>
      <c r="U29" s="20"/>
      <c r="V29" s="20"/>
      <c r="W29" s="20"/>
    </row>
    <row r="30" spans="1:23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0"/>
      <c r="Q30" s="20"/>
      <c r="R30" s="20"/>
      <c r="S30" s="20"/>
      <c r="T30" s="20"/>
      <c r="U30" s="20"/>
      <c r="V30" s="20"/>
      <c r="W30" s="20"/>
    </row>
    <row r="31" spans="1:23" x14ac:dyDescent="0.3">
      <c r="A31" s="19" t="s">
        <v>400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20"/>
      <c r="P31" s="20"/>
      <c r="Q31" s="20"/>
      <c r="R31" s="20"/>
      <c r="S31" s="20"/>
      <c r="T31" s="20"/>
      <c r="U31" s="20"/>
      <c r="V31" s="20"/>
      <c r="W31" s="20"/>
    </row>
    <row r="32" spans="1:23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20"/>
      <c r="P32" s="20"/>
      <c r="Q32" s="20"/>
      <c r="R32" s="20"/>
      <c r="S32" s="20"/>
      <c r="T32" s="20"/>
      <c r="U32" s="20"/>
      <c r="V32" s="20"/>
      <c r="W32" s="20"/>
    </row>
    <row r="33" spans="1:23" x14ac:dyDescent="0.3">
      <c r="A33" s="19" t="s">
        <v>401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20"/>
      <c r="P33" s="20"/>
      <c r="Q33" s="20"/>
      <c r="R33" s="20"/>
      <c r="S33" s="20"/>
      <c r="T33" s="20"/>
      <c r="U33" s="20"/>
      <c r="V33" s="20"/>
      <c r="W33" s="20"/>
    </row>
    <row r="34" spans="1:23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20"/>
      <c r="P34" s="20"/>
      <c r="Q34" s="20"/>
      <c r="R34" s="20"/>
      <c r="S34" s="20"/>
      <c r="T34" s="20"/>
      <c r="U34" s="20"/>
      <c r="V34" s="20"/>
      <c r="W34" s="20"/>
    </row>
    <row r="35" spans="1:23" x14ac:dyDescent="0.3">
      <c r="A35" s="19" t="s">
        <v>402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20"/>
      <c r="P35" s="20"/>
      <c r="Q35" s="20"/>
      <c r="R35" s="20"/>
      <c r="S35" s="20"/>
      <c r="T35" s="20"/>
      <c r="U35" s="20"/>
      <c r="V35" s="20"/>
      <c r="W35" s="20"/>
    </row>
    <row r="36" spans="1:23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20"/>
      <c r="P36" s="20"/>
      <c r="Q36" s="20"/>
      <c r="R36" s="20"/>
      <c r="S36" s="20"/>
      <c r="T36" s="20"/>
      <c r="U36" s="20"/>
      <c r="V36" s="20"/>
      <c r="W36" s="20"/>
    </row>
    <row r="37" spans="1:23" x14ac:dyDescent="0.3">
      <c r="A37" s="19" t="s">
        <v>403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spans="1:23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 spans="1:23" x14ac:dyDescent="0.3">
      <c r="A39" s="19" t="s">
        <v>404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</row>
    <row r="40" spans="1:23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 spans="1:23" x14ac:dyDescent="0.3">
      <c r="A41" s="19" t="s">
        <v>405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 spans="1:23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 spans="1:23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 spans="1:23" x14ac:dyDescent="0.3">
      <c r="A44" s="19" t="s">
        <v>424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20"/>
      <c r="P44" s="20"/>
      <c r="Q44" s="20"/>
      <c r="R44" s="20"/>
      <c r="S44" s="20"/>
      <c r="T44" s="20"/>
      <c r="U44" s="20"/>
      <c r="V44" s="20"/>
      <c r="W44" s="20"/>
    </row>
    <row r="45" spans="1:23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20"/>
      <c r="U45" s="20"/>
      <c r="V45" s="20"/>
      <c r="W45" s="20"/>
    </row>
    <row r="46" spans="1:23" x14ac:dyDescent="0.3">
      <c r="A46" s="19" t="s">
        <v>406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20"/>
      <c r="V46" s="20"/>
      <c r="W46" s="20"/>
    </row>
    <row r="47" spans="1:23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20"/>
      <c r="V47" s="20"/>
      <c r="W47" s="20"/>
    </row>
    <row r="48" spans="1:23" x14ac:dyDescent="0.3">
      <c r="A48" s="19" t="s">
        <v>407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20"/>
      <c r="V48" s="20"/>
      <c r="W48" s="20"/>
    </row>
    <row r="49" spans="1:23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20"/>
      <c r="V49" s="20"/>
      <c r="W49" s="20"/>
    </row>
    <row r="50" spans="1:23" x14ac:dyDescent="0.3">
      <c r="A50" s="19" t="s">
        <v>408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20"/>
      <c r="U50" s="20"/>
      <c r="V50" s="20"/>
      <c r="W50" s="20"/>
    </row>
    <row r="51" spans="1:23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</row>
    <row r="52" spans="1:23" x14ac:dyDescent="0.3">
      <c r="A52" s="19"/>
      <c r="B52" s="19"/>
      <c r="C52" s="19"/>
      <c r="D52" s="19"/>
      <c r="E52" s="19"/>
      <c r="F52" s="19"/>
      <c r="G52" s="19"/>
      <c r="H52" s="19"/>
      <c r="I52" s="19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</row>
    <row r="53" spans="1:23" x14ac:dyDescent="0.3">
      <c r="A53" s="19" t="s">
        <v>409</v>
      </c>
      <c r="B53" s="19"/>
      <c r="C53" s="19"/>
      <c r="D53" s="19"/>
      <c r="E53" s="19"/>
      <c r="F53" s="19"/>
      <c r="G53" s="19"/>
      <c r="H53" s="19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</row>
    <row r="54" spans="1:23" x14ac:dyDescent="0.3">
      <c r="A54" s="19"/>
      <c r="B54" s="19"/>
      <c r="C54" s="19"/>
      <c r="D54" s="19"/>
      <c r="E54" s="19"/>
      <c r="F54" s="19"/>
      <c r="G54" s="19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</row>
    <row r="55" spans="1:23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spans="1:23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</sheetData>
  <pageMargins left="0.7" right="0.7" top="0.75" bottom="0.75" header="0.3" footer="0.3"/>
  <pageSetup paperSize="9" orientation="portrait" r:id="rId1"/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opLeftCell="D1" workbookViewId="0">
      <pane ySplit="1" topLeftCell="A2" activePane="bottomLeft" state="frozen"/>
      <selection pane="bottomLeft" activeCell="AD3" sqref="AD3"/>
    </sheetView>
  </sheetViews>
  <sheetFormatPr defaultRowHeight="14.4" outlineLevelCol="1" x14ac:dyDescent="0.3"/>
  <cols>
    <col min="1" max="1" width="34.109375" style="8" bestFit="1" customWidth="1"/>
    <col min="2" max="2" width="20.44140625" customWidth="1" outlineLevel="1"/>
    <col min="3" max="3" width="20.33203125" customWidth="1" outlineLevel="1"/>
    <col min="4" max="4" width="20.6640625" customWidth="1" outlineLevel="1"/>
    <col min="5" max="5" width="20.21875" customWidth="1" outlineLevel="1"/>
    <col min="6" max="6" width="13.109375" customWidth="1" outlineLevel="1"/>
    <col min="7" max="7" width="27.77734375" customWidth="1" outlineLevel="1"/>
    <col min="8" max="8" width="17.6640625" style="4" customWidth="1" outlineLevel="1"/>
    <col min="9" max="10" width="0.109375" style="4" customWidth="1" outlineLevel="1"/>
    <col min="11" max="11" width="13.21875" style="5" customWidth="1" outlineLevel="1"/>
    <col min="12" max="12" width="27.6640625" customWidth="1" outlineLevel="1"/>
    <col min="13" max="13" width="47.6640625" style="8" customWidth="1"/>
    <col min="14" max="14" width="11.109375" bestFit="1" customWidth="1"/>
    <col min="15" max="15" width="11.109375" customWidth="1" outlineLevel="1"/>
    <col min="16" max="17" width="14.88671875" customWidth="1" outlineLevel="1"/>
    <col min="18" max="19" width="11.6640625" customWidth="1" outlineLevel="1"/>
    <col min="20" max="20" width="10" customWidth="1" outlineLevel="1"/>
    <col min="21" max="21" width="10.77734375" customWidth="1" outlineLevel="1"/>
    <col min="22" max="22" width="25.6640625" customWidth="1" outlineLevel="1"/>
    <col min="23" max="23" width="25.77734375" customWidth="1" outlineLevel="1"/>
    <col min="24" max="24" width="11.21875" style="27" customWidth="1" outlineLevel="1"/>
    <col min="25" max="25" width="16.5546875" customWidth="1" outlineLevel="1"/>
    <col min="26" max="26" width="11.6640625" bestFit="1" customWidth="1"/>
    <col min="27" max="27" width="11.21875" customWidth="1"/>
    <col min="28" max="28" width="9.5546875" customWidth="1"/>
    <col min="29" max="29" width="8.88671875" collapsed="1"/>
  </cols>
  <sheetData>
    <row r="1" spans="1:27" s="1" customFormat="1" ht="46.2" customHeight="1" x14ac:dyDescent="0.3">
      <c r="A1" s="9" t="s">
        <v>363</v>
      </c>
      <c r="B1" s="9" t="s">
        <v>381</v>
      </c>
      <c r="C1" s="9" t="s">
        <v>364</v>
      </c>
      <c r="D1" s="9" t="s">
        <v>365</v>
      </c>
      <c r="E1" s="9" t="s">
        <v>366</v>
      </c>
      <c r="F1" s="9" t="s">
        <v>367</v>
      </c>
      <c r="G1" s="9" t="s">
        <v>368</v>
      </c>
      <c r="H1" s="10" t="s">
        <v>369</v>
      </c>
      <c r="I1" s="10" t="s">
        <v>442</v>
      </c>
      <c r="J1" s="10" t="s">
        <v>443</v>
      </c>
      <c r="K1" s="9" t="s">
        <v>370</v>
      </c>
      <c r="L1" s="9" t="s">
        <v>371</v>
      </c>
      <c r="M1" s="9" t="s">
        <v>372</v>
      </c>
      <c r="N1" s="9" t="s">
        <v>373</v>
      </c>
      <c r="O1" s="9" t="s">
        <v>433</v>
      </c>
      <c r="P1" s="9" t="s">
        <v>441</v>
      </c>
      <c r="Q1" s="9" t="s">
        <v>444</v>
      </c>
      <c r="R1" s="9" t="s">
        <v>459</v>
      </c>
      <c r="S1" s="9" t="s">
        <v>429</v>
      </c>
      <c r="T1" s="9" t="s">
        <v>375</v>
      </c>
      <c r="U1" s="9" t="s">
        <v>376</v>
      </c>
      <c r="V1" s="9" t="s">
        <v>377</v>
      </c>
      <c r="W1" s="9" t="s">
        <v>378</v>
      </c>
      <c r="X1" s="25" t="s">
        <v>460</v>
      </c>
      <c r="Y1" s="9" t="s">
        <v>380</v>
      </c>
      <c r="Z1" s="9" t="s">
        <v>374</v>
      </c>
      <c r="AA1" s="9" t="s">
        <v>379</v>
      </c>
    </row>
    <row r="2" spans="1:27" s="7" customFormat="1" ht="30" customHeight="1" x14ac:dyDescent="0.3">
      <c r="A2" s="1" t="s">
        <v>0</v>
      </c>
      <c r="B2" s="7" t="s">
        <v>1</v>
      </c>
      <c r="F2" s="7" t="s">
        <v>383</v>
      </c>
      <c r="G2" s="7" t="s">
        <v>2</v>
      </c>
      <c r="H2" s="6">
        <v>10083</v>
      </c>
      <c r="I2" s="6">
        <f t="shared" ref="I2:I13" si="0">IF(H2="","",EDATE(H2,12000))</f>
        <v>375326</v>
      </c>
      <c r="J2" s="6" t="str">
        <f>IF(I2="","",TEXT(I2,"Гггг"))</f>
        <v>2927</v>
      </c>
      <c r="K2" s="6">
        <v>41805</v>
      </c>
      <c r="L2" s="7" t="s">
        <v>3</v>
      </c>
      <c r="M2" s="1" t="s">
        <v>4</v>
      </c>
      <c r="N2" s="7">
        <v>1959</v>
      </c>
      <c r="O2" s="7" t="str">
        <f>IF(N2&gt;=2000,"21 век",IF(N2&gt;=1900,"20 век",IF(N2&gt;=1800,"19 век",IF(N2&gt;=1700,"18 век",IF(N2&gt;=1600,"17 век",IF(N2&gt;=1500,"16 век",IF(N2&gt;=1400,"15 век",IF(N2&gt;=1300,"14 век",IF(N2&gt;=1200,"13 век",IF(N2="","","неизвестно"))))))))))</f>
        <v>20 век</v>
      </c>
      <c r="P2" s="7">
        <f>IF(J2="","",N2-(J2-1000))</f>
        <v>32</v>
      </c>
      <c r="Q2" s="7" t="str">
        <f>IF(P2="","",IF(P2&gt;=70,"от 70 лет и старше",IF(AND(P2&gt;=60,P2&lt;70),"от 60 до 70 лет",IF(AND(P2&gt;=50,P2&lt;60),"от 50 до 60 лет",IF(AND(P2&gt;=40,P2&lt;50),"от 40 до 50 лет",IF(AND(P2&gt;=30,P2&lt;40),"от 30 до 40 лет",IF(P2&lt;30,"до 30 лет","")))))))</f>
        <v>от 30 до 40 лет</v>
      </c>
      <c r="R2" s="7">
        <v>1</v>
      </c>
      <c r="S2" s="7" t="str">
        <f t="shared" ref="S2:S33" si="1">TEXT(Z2,"Гггг")</f>
        <v>2018</v>
      </c>
      <c r="T2" s="7" t="s">
        <v>5</v>
      </c>
      <c r="U2" s="7" t="s">
        <v>6</v>
      </c>
      <c r="V2" s="7" t="s">
        <v>7</v>
      </c>
      <c r="W2" s="7" t="s">
        <v>8</v>
      </c>
      <c r="X2" s="26">
        <f t="shared" ref="X2:X33" si="2">AA2/R2</f>
        <v>44</v>
      </c>
      <c r="Y2" s="7" t="s">
        <v>9</v>
      </c>
      <c r="Z2" s="6">
        <v>43367</v>
      </c>
      <c r="AA2" s="7">
        <v>44</v>
      </c>
    </row>
    <row r="3" spans="1:27" s="7" customFormat="1" ht="30" customHeight="1" x14ac:dyDescent="0.3">
      <c r="A3" s="1" t="s">
        <v>10</v>
      </c>
      <c r="B3" s="7" t="s">
        <v>11</v>
      </c>
      <c r="C3" s="11">
        <v>1962</v>
      </c>
      <c r="D3" s="12">
        <v>1940</v>
      </c>
      <c r="F3" s="7" t="s">
        <v>383</v>
      </c>
      <c r="G3" s="7" t="s">
        <v>12</v>
      </c>
      <c r="H3" s="6">
        <v>789</v>
      </c>
      <c r="I3" s="6">
        <f t="shared" si="0"/>
        <v>366032</v>
      </c>
      <c r="J3" s="6" t="str">
        <f t="shared" ref="J3:J66" si="3">IF(I3="","",TEXT(I3,"Гггг"))</f>
        <v>2902</v>
      </c>
      <c r="K3" s="6">
        <v>25192</v>
      </c>
      <c r="L3" s="7" t="s">
        <v>3</v>
      </c>
      <c r="M3" s="1" t="s">
        <v>13</v>
      </c>
      <c r="N3" s="7">
        <v>1937</v>
      </c>
      <c r="O3" s="7" t="str">
        <f t="shared" ref="O3:O66" si="4">IF(N3&gt;=2000,"21 век",IF(N3&gt;=1900,"20 век",IF(N3&gt;=1800,"19 век",IF(N3&gt;=1700,"18 век",IF(N3&gt;=1600,"17 век",IF(N3&gt;=1500,"16 век",IF(N3&gt;=1400,"15 век",IF(N3&gt;=1300,"14 век",IF(N3&gt;=1200,"13 век",IF(N3="","","неизвестно"))))))))))</f>
        <v>20 век</v>
      </c>
      <c r="P3" s="7">
        <f t="shared" ref="P3:P66" si="5">IF(J3="","",N3-(J3-1000))</f>
        <v>35</v>
      </c>
      <c r="Q3" s="7" t="str">
        <f t="shared" ref="Q3:Q66" si="6">IF(P3="","",IF(P3&gt;=70,"от 70 лет и старше",IF(AND(P3&gt;=60,P3&lt;70),"от 60 до 70 лет",IF(AND(P3&gt;=50,P3&lt;60),"от 50 до 60 лет",IF(AND(P3&gt;=40,P3&lt;50),"от 40 до 50 лет",IF(AND(P3&gt;=30,P3&lt;40),"от 30 до 40 лет",IF(P3&lt;30,"до 30 лет","")))))))</f>
        <v>от 30 до 40 лет</v>
      </c>
      <c r="R3" s="7">
        <f t="shared" ref="R3:R34" si="7">_xlfn.DAYS(Z3,Z2)</f>
        <v>4</v>
      </c>
      <c r="S3" s="7" t="str">
        <f t="shared" si="1"/>
        <v>2018</v>
      </c>
      <c r="T3" s="7" t="s">
        <v>5</v>
      </c>
      <c r="U3" s="7" t="s">
        <v>14</v>
      </c>
      <c r="V3" s="7" t="s">
        <v>7</v>
      </c>
      <c r="W3" s="7" t="s">
        <v>15</v>
      </c>
      <c r="X3" s="26">
        <f t="shared" si="2"/>
        <v>27</v>
      </c>
      <c r="Y3" s="7" t="s">
        <v>16</v>
      </c>
      <c r="Z3" s="6">
        <v>43371</v>
      </c>
      <c r="AA3" s="7">
        <v>108</v>
      </c>
    </row>
    <row r="4" spans="1:27" s="7" customFormat="1" ht="30" customHeight="1" x14ac:dyDescent="0.3">
      <c r="A4" s="1" t="s">
        <v>10</v>
      </c>
      <c r="B4" s="7" t="s">
        <v>11</v>
      </c>
      <c r="C4" s="11">
        <v>1962</v>
      </c>
      <c r="D4" s="12">
        <v>1940</v>
      </c>
      <c r="F4" s="7" t="s">
        <v>383</v>
      </c>
      <c r="G4" s="7" t="s">
        <v>12</v>
      </c>
      <c r="H4" s="6">
        <v>789</v>
      </c>
      <c r="I4" s="6">
        <f t="shared" si="0"/>
        <v>366032</v>
      </c>
      <c r="J4" s="6" t="str">
        <f t="shared" si="3"/>
        <v>2902</v>
      </c>
      <c r="K4" s="6">
        <v>25192</v>
      </c>
      <c r="L4" s="7" t="s">
        <v>3</v>
      </c>
      <c r="M4" s="1" t="s">
        <v>17</v>
      </c>
      <c r="N4" s="7">
        <v>1939</v>
      </c>
      <c r="O4" s="7" t="str">
        <f t="shared" si="4"/>
        <v>20 век</v>
      </c>
      <c r="P4" s="7">
        <f t="shared" si="5"/>
        <v>37</v>
      </c>
      <c r="Q4" s="7" t="str">
        <f t="shared" si="6"/>
        <v>от 30 до 40 лет</v>
      </c>
      <c r="R4" s="7">
        <f t="shared" si="7"/>
        <v>50</v>
      </c>
      <c r="S4" s="7" t="str">
        <f t="shared" si="1"/>
        <v>2018</v>
      </c>
      <c r="T4" s="7" t="s">
        <v>5</v>
      </c>
      <c r="U4" s="7" t="s">
        <v>18</v>
      </c>
      <c r="V4" s="7" t="s">
        <v>7</v>
      </c>
      <c r="W4" s="7" t="s">
        <v>19</v>
      </c>
      <c r="X4" s="26">
        <f t="shared" si="2"/>
        <v>11.52</v>
      </c>
      <c r="Y4" s="7" t="s">
        <v>16</v>
      </c>
      <c r="Z4" s="6">
        <v>43421</v>
      </c>
      <c r="AA4" s="7">
        <v>576</v>
      </c>
    </row>
    <row r="5" spans="1:27" s="7" customFormat="1" ht="30" customHeight="1" x14ac:dyDescent="0.3">
      <c r="A5" s="1" t="s">
        <v>20</v>
      </c>
      <c r="B5" s="7" t="s">
        <v>21</v>
      </c>
      <c r="D5" s="12">
        <v>1961</v>
      </c>
      <c r="F5" s="7" t="s">
        <v>382</v>
      </c>
      <c r="G5" s="7" t="s">
        <v>22</v>
      </c>
      <c r="H5" s="6">
        <v>9615</v>
      </c>
      <c r="I5" s="6">
        <f t="shared" si="0"/>
        <v>374858</v>
      </c>
      <c r="J5" s="6" t="str">
        <f t="shared" si="3"/>
        <v>2926</v>
      </c>
      <c r="K5" s="6">
        <v>42419</v>
      </c>
      <c r="L5" s="7" t="s">
        <v>3</v>
      </c>
      <c r="M5" s="1" t="s">
        <v>23</v>
      </c>
      <c r="N5" s="7">
        <v>1960</v>
      </c>
      <c r="O5" s="7" t="str">
        <f t="shared" si="4"/>
        <v>20 век</v>
      </c>
      <c r="P5" s="7">
        <f t="shared" si="5"/>
        <v>34</v>
      </c>
      <c r="Q5" s="7" t="str">
        <f t="shared" si="6"/>
        <v>от 30 до 40 лет</v>
      </c>
      <c r="R5" s="7">
        <f t="shared" si="7"/>
        <v>27</v>
      </c>
      <c r="S5" s="7" t="str">
        <f t="shared" si="1"/>
        <v>2018</v>
      </c>
      <c r="T5" s="7" t="s">
        <v>5</v>
      </c>
      <c r="U5" s="7" t="s">
        <v>18</v>
      </c>
      <c r="V5" s="7" t="s">
        <v>7</v>
      </c>
      <c r="W5" s="7" t="s">
        <v>15</v>
      </c>
      <c r="X5" s="26">
        <f t="shared" si="2"/>
        <v>15.25925925925926</v>
      </c>
      <c r="Y5" s="7" t="s">
        <v>16</v>
      </c>
      <c r="Z5" s="6">
        <v>43448</v>
      </c>
      <c r="AA5" s="7">
        <v>412</v>
      </c>
    </row>
    <row r="6" spans="1:27" s="7" customFormat="1" ht="30" customHeight="1" x14ac:dyDescent="0.3">
      <c r="A6" s="1" t="s">
        <v>24</v>
      </c>
      <c r="B6" s="7" t="s">
        <v>25</v>
      </c>
      <c r="F6" s="7" t="s">
        <v>383</v>
      </c>
      <c r="G6" s="7" t="s">
        <v>26</v>
      </c>
      <c r="H6" s="6">
        <v>17910</v>
      </c>
      <c r="I6" s="6">
        <f t="shared" si="0"/>
        <v>383153</v>
      </c>
      <c r="J6" s="6" t="str">
        <f t="shared" si="3"/>
        <v>2949</v>
      </c>
      <c r="L6" s="7" t="s">
        <v>27</v>
      </c>
      <c r="M6" s="1" t="s">
        <v>28</v>
      </c>
      <c r="N6" s="7">
        <v>1987</v>
      </c>
      <c r="O6" s="7" t="str">
        <f t="shared" si="4"/>
        <v>20 век</v>
      </c>
      <c r="P6" s="7">
        <f t="shared" si="5"/>
        <v>38</v>
      </c>
      <c r="Q6" s="7" t="str">
        <f t="shared" si="6"/>
        <v>от 30 до 40 лет</v>
      </c>
      <c r="R6" s="7">
        <f t="shared" si="7"/>
        <v>10</v>
      </c>
      <c r="S6" s="7" t="str">
        <f t="shared" si="1"/>
        <v>2018</v>
      </c>
      <c r="T6" s="7" t="s">
        <v>5</v>
      </c>
      <c r="U6" s="7" t="s">
        <v>18</v>
      </c>
      <c r="V6" s="7" t="s">
        <v>7</v>
      </c>
      <c r="W6" s="7" t="s">
        <v>29</v>
      </c>
      <c r="X6" s="26">
        <f t="shared" si="2"/>
        <v>36.799999999999997</v>
      </c>
      <c r="Y6" s="7" t="s">
        <v>16</v>
      </c>
      <c r="Z6" s="6">
        <v>43458</v>
      </c>
      <c r="AA6" s="7">
        <v>368</v>
      </c>
    </row>
    <row r="7" spans="1:27" s="7" customFormat="1" ht="30" customHeight="1" x14ac:dyDescent="0.3">
      <c r="A7" s="1" t="s">
        <v>30</v>
      </c>
      <c r="B7" s="7" t="s">
        <v>31</v>
      </c>
      <c r="F7" s="7" t="s">
        <v>383</v>
      </c>
      <c r="H7" s="6">
        <v>23645</v>
      </c>
      <c r="I7" s="6">
        <f t="shared" si="0"/>
        <v>388888</v>
      </c>
      <c r="J7" s="6" t="str">
        <f t="shared" si="3"/>
        <v>2964</v>
      </c>
      <c r="K7" s="6">
        <v>44001</v>
      </c>
      <c r="L7" s="7" t="s">
        <v>32</v>
      </c>
      <c r="M7" s="1" t="s">
        <v>33</v>
      </c>
      <c r="N7" s="7">
        <v>2001</v>
      </c>
      <c r="O7" s="7" t="str">
        <f t="shared" si="4"/>
        <v>21 век</v>
      </c>
      <c r="P7" s="7">
        <f t="shared" si="5"/>
        <v>37</v>
      </c>
      <c r="Q7" s="7" t="str">
        <f t="shared" si="6"/>
        <v>от 30 до 40 лет</v>
      </c>
      <c r="R7" s="7">
        <f t="shared" si="7"/>
        <v>12</v>
      </c>
      <c r="S7" s="7" t="str">
        <f t="shared" si="1"/>
        <v>2019</v>
      </c>
      <c r="T7" s="7" t="s">
        <v>5</v>
      </c>
      <c r="U7" s="7" t="s">
        <v>18</v>
      </c>
      <c r="V7" s="7" t="s">
        <v>7</v>
      </c>
      <c r="W7" s="7" t="s">
        <v>15</v>
      </c>
      <c r="X7" s="26">
        <f t="shared" si="2"/>
        <v>40</v>
      </c>
      <c r="Y7" s="7" t="s">
        <v>16</v>
      </c>
      <c r="Z7" s="6">
        <v>43470</v>
      </c>
      <c r="AA7" s="7">
        <v>480</v>
      </c>
    </row>
    <row r="8" spans="1:27" s="7" customFormat="1" ht="30" customHeight="1" x14ac:dyDescent="0.3">
      <c r="A8" s="1" t="s">
        <v>30</v>
      </c>
      <c r="B8" s="7" t="s">
        <v>31</v>
      </c>
      <c r="F8" s="7" t="s">
        <v>383</v>
      </c>
      <c r="H8" s="6">
        <v>23645</v>
      </c>
      <c r="I8" s="6">
        <f t="shared" si="0"/>
        <v>388888</v>
      </c>
      <c r="J8" s="6" t="str">
        <f t="shared" si="3"/>
        <v>2964</v>
      </c>
      <c r="K8" s="6">
        <v>44001</v>
      </c>
      <c r="L8" s="7" t="s">
        <v>32</v>
      </c>
      <c r="M8" s="1" t="s">
        <v>34</v>
      </c>
      <c r="N8" s="7">
        <v>2008</v>
      </c>
      <c r="O8" s="7" t="str">
        <f t="shared" si="4"/>
        <v>21 век</v>
      </c>
      <c r="P8" s="7">
        <f t="shared" si="5"/>
        <v>44</v>
      </c>
      <c r="Q8" s="7" t="str">
        <f t="shared" si="6"/>
        <v>от 40 до 50 лет</v>
      </c>
      <c r="R8" s="7">
        <f t="shared" si="7"/>
        <v>9</v>
      </c>
      <c r="S8" s="7" t="str">
        <f t="shared" si="1"/>
        <v>2019</v>
      </c>
      <c r="T8" s="7" t="s">
        <v>5</v>
      </c>
      <c r="U8" s="7" t="s">
        <v>18</v>
      </c>
      <c r="V8" s="7" t="s">
        <v>7</v>
      </c>
      <c r="W8" s="7" t="s">
        <v>15</v>
      </c>
      <c r="X8" s="26">
        <f t="shared" si="2"/>
        <v>56.888888888888886</v>
      </c>
      <c r="Y8" s="7" t="s">
        <v>16</v>
      </c>
      <c r="Z8" s="6">
        <v>43479</v>
      </c>
      <c r="AA8" s="7">
        <v>512</v>
      </c>
    </row>
    <row r="9" spans="1:27" s="7" customFormat="1" ht="30" customHeight="1" x14ac:dyDescent="0.3">
      <c r="A9" s="1" t="s">
        <v>30</v>
      </c>
      <c r="B9" s="7" t="s">
        <v>31</v>
      </c>
      <c r="F9" s="7" t="s">
        <v>383</v>
      </c>
      <c r="H9" s="6">
        <v>23645</v>
      </c>
      <c r="I9" s="6">
        <f t="shared" si="0"/>
        <v>388888</v>
      </c>
      <c r="J9" s="6" t="str">
        <f t="shared" si="3"/>
        <v>2964</v>
      </c>
      <c r="K9" s="6">
        <v>44001</v>
      </c>
      <c r="L9" s="7" t="s">
        <v>32</v>
      </c>
      <c r="M9" s="1" t="s">
        <v>35</v>
      </c>
      <c r="N9" s="7">
        <v>2011</v>
      </c>
      <c r="O9" s="7" t="str">
        <f t="shared" si="4"/>
        <v>21 век</v>
      </c>
      <c r="P9" s="7">
        <f t="shared" si="5"/>
        <v>47</v>
      </c>
      <c r="Q9" s="7" t="str">
        <f t="shared" si="6"/>
        <v>от 40 до 50 лет</v>
      </c>
      <c r="R9" s="7">
        <f t="shared" si="7"/>
        <v>9</v>
      </c>
      <c r="S9" s="7" t="str">
        <f t="shared" si="1"/>
        <v>2019</v>
      </c>
      <c r="T9" s="7" t="s">
        <v>5</v>
      </c>
      <c r="U9" s="7" t="s">
        <v>18</v>
      </c>
      <c r="V9" s="7" t="s">
        <v>7</v>
      </c>
      <c r="W9" s="7" t="s">
        <v>15</v>
      </c>
      <c r="X9" s="26">
        <f t="shared" si="2"/>
        <v>39.111111111111114</v>
      </c>
      <c r="Y9" s="7" t="s">
        <v>16</v>
      </c>
      <c r="Z9" s="6">
        <v>43488</v>
      </c>
      <c r="AA9" s="7">
        <v>352</v>
      </c>
    </row>
    <row r="10" spans="1:27" s="7" customFormat="1" ht="30" customHeight="1" x14ac:dyDescent="0.3">
      <c r="A10" s="1" t="s">
        <v>36</v>
      </c>
      <c r="B10" s="7" t="s">
        <v>37</v>
      </c>
      <c r="F10" s="7" t="s">
        <v>383</v>
      </c>
      <c r="H10" s="6">
        <v>9040</v>
      </c>
      <c r="I10" s="6">
        <f t="shared" si="0"/>
        <v>374283</v>
      </c>
      <c r="J10" s="6" t="str">
        <f t="shared" si="3"/>
        <v>2924</v>
      </c>
      <c r="K10" s="6">
        <v>30919</v>
      </c>
      <c r="L10" s="7" t="s">
        <v>3</v>
      </c>
      <c r="M10" s="1" t="s">
        <v>38</v>
      </c>
      <c r="N10" s="7">
        <v>1948</v>
      </c>
      <c r="O10" s="7" t="str">
        <f t="shared" si="4"/>
        <v>20 век</v>
      </c>
      <c r="P10" s="7">
        <f t="shared" si="5"/>
        <v>24</v>
      </c>
      <c r="Q10" s="7" t="str">
        <f t="shared" si="6"/>
        <v>до 30 лет</v>
      </c>
      <c r="R10" s="7">
        <f t="shared" si="7"/>
        <v>7</v>
      </c>
      <c r="S10" s="7" t="str">
        <f t="shared" si="1"/>
        <v>2019</v>
      </c>
      <c r="T10" s="7" t="s">
        <v>5</v>
      </c>
      <c r="U10" s="7" t="s">
        <v>18</v>
      </c>
      <c r="V10" s="7" t="s">
        <v>7</v>
      </c>
      <c r="W10" s="7" t="s">
        <v>19</v>
      </c>
      <c r="X10" s="26">
        <f t="shared" si="2"/>
        <v>25</v>
      </c>
      <c r="Y10" s="7" t="s">
        <v>16</v>
      </c>
      <c r="Z10" s="6">
        <v>43495</v>
      </c>
      <c r="AA10" s="7">
        <v>175</v>
      </c>
    </row>
    <row r="11" spans="1:27" s="7" customFormat="1" ht="30" customHeight="1" x14ac:dyDescent="0.3">
      <c r="A11" s="1" t="s">
        <v>36</v>
      </c>
      <c r="B11" s="7" t="s">
        <v>37</v>
      </c>
      <c r="F11" s="7" t="s">
        <v>383</v>
      </c>
      <c r="H11" s="6">
        <v>9040</v>
      </c>
      <c r="I11" s="6">
        <f t="shared" si="0"/>
        <v>374283</v>
      </c>
      <c r="J11" s="6" t="str">
        <f t="shared" si="3"/>
        <v>2924</v>
      </c>
      <c r="K11" s="6">
        <v>30919</v>
      </c>
      <c r="L11" s="7" t="s">
        <v>3</v>
      </c>
      <c r="M11" s="1" t="s">
        <v>39</v>
      </c>
      <c r="N11" s="7">
        <v>1943</v>
      </c>
      <c r="O11" s="7" t="str">
        <f t="shared" si="4"/>
        <v>20 век</v>
      </c>
      <c r="P11" s="7">
        <f t="shared" si="5"/>
        <v>19</v>
      </c>
      <c r="Q11" s="7" t="str">
        <f t="shared" si="6"/>
        <v>до 30 лет</v>
      </c>
      <c r="R11" s="7">
        <f t="shared" si="7"/>
        <v>2</v>
      </c>
      <c r="S11" s="7" t="str">
        <f t="shared" si="1"/>
        <v>2019</v>
      </c>
      <c r="T11" s="7" t="s">
        <v>5</v>
      </c>
      <c r="U11" s="7" t="s">
        <v>18</v>
      </c>
      <c r="V11" s="7" t="s">
        <v>7</v>
      </c>
      <c r="W11" s="7" t="s">
        <v>19</v>
      </c>
      <c r="X11" s="26">
        <f t="shared" si="2"/>
        <v>56.5</v>
      </c>
      <c r="Y11" s="7" t="s">
        <v>16</v>
      </c>
      <c r="Z11" s="6">
        <v>43497</v>
      </c>
      <c r="AA11" s="7">
        <v>113</v>
      </c>
    </row>
    <row r="12" spans="1:27" s="7" customFormat="1" ht="30" customHeight="1" x14ac:dyDescent="0.3">
      <c r="A12" s="1" t="s">
        <v>40</v>
      </c>
      <c r="B12" s="7" t="s">
        <v>41</v>
      </c>
      <c r="F12" s="7" t="s">
        <v>383</v>
      </c>
      <c r="G12" s="7" t="s">
        <v>26</v>
      </c>
      <c r="H12" s="6">
        <v>9587</v>
      </c>
      <c r="I12" s="6">
        <f t="shared" si="0"/>
        <v>374830</v>
      </c>
      <c r="J12" s="6" t="str">
        <f t="shared" si="3"/>
        <v>2926</v>
      </c>
      <c r="K12" s="6">
        <v>38661</v>
      </c>
      <c r="L12" s="7" t="s">
        <v>42</v>
      </c>
      <c r="M12" s="1" t="s">
        <v>43</v>
      </c>
      <c r="N12" s="7">
        <v>1977</v>
      </c>
      <c r="O12" s="7" t="str">
        <f t="shared" si="4"/>
        <v>20 век</v>
      </c>
      <c r="P12" s="7">
        <f t="shared" si="5"/>
        <v>51</v>
      </c>
      <c r="Q12" s="7" t="str">
        <f t="shared" si="6"/>
        <v>от 50 до 60 лет</v>
      </c>
      <c r="R12" s="7">
        <f t="shared" si="7"/>
        <v>10</v>
      </c>
      <c r="S12" s="7" t="str">
        <f t="shared" si="1"/>
        <v>2019</v>
      </c>
      <c r="T12" s="7" t="s">
        <v>5</v>
      </c>
      <c r="U12" s="7" t="s">
        <v>18</v>
      </c>
      <c r="V12" s="7" t="s">
        <v>7</v>
      </c>
      <c r="W12" s="7" t="s">
        <v>29</v>
      </c>
      <c r="X12" s="26">
        <f t="shared" si="2"/>
        <v>81.599999999999994</v>
      </c>
      <c r="Y12" s="7" t="s">
        <v>16</v>
      </c>
      <c r="Z12" s="6">
        <v>43507</v>
      </c>
      <c r="AA12" s="7">
        <v>816</v>
      </c>
    </row>
    <row r="13" spans="1:27" s="7" customFormat="1" ht="30" customHeight="1" x14ac:dyDescent="0.3">
      <c r="A13" s="1" t="s">
        <v>44</v>
      </c>
      <c r="B13" s="7" t="s">
        <v>45</v>
      </c>
      <c r="E13" s="13">
        <v>1978</v>
      </c>
      <c r="F13" s="7" t="s">
        <v>382</v>
      </c>
      <c r="H13" s="6">
        <v>7136</v>
      </c>
      <c r="I13" s="6">
        <f t="shared" si="0"/>
        <v>372379</v>
      </c>
      <c r="J13" s="6" t="str">
        <f t="shared" si="3"/>
        <v>2919</v>
      </c>
      <c r="K13" s="6">
        <v>36199</v>
      </c>
      <c r="L13" s="7" t="s">
        <v>42</v>
      </c>
      <c r="M13" s="1" t="s">
        <v>46</v>
      </c>
      <c r="N13" s="7">
        <v>1978</v>
      </c>
      <c r="O13" s="7" t="str">
        <f t="shared" si="4"/>
        <v>20 век</v>
      </c>
      <c r="P13" s="7">
        <f t="shared" si="5"/>
        <v>59</v>
      </c>
      <c r="Q13" s="7" t="str">
        <f t="shared" si="6"/>
        <v>от 50 до 60 лет</v>
      </c>
      <c r="R13" s="7">
        <f t="shared" si="7"/>
        <v>18</v>
      </c>
      <c r="S13" s="7" t="str">
        <f t="shared" si="1"/>
        <v>2019</v>
      </c>
      <c r="T13" s="7" t="s">
        <v>5</v>
      </c>
      <c r="U13" s="7" t="s">
        <v>18</v>
      </c>
      <c r="V13" s="7" t="s">
        <v>7</v>
      </c>
      <c r="W13" s="7" t="s">
        <v>19</v>
      </c>
      <c r="X13" s="26">
        <f t="shared" si="2"/>
        <v>32</v>
      </c>
      <c r="Y13" s="7" t="s">
        <v>16</v>
      </c>
      <c r="Z13" s="6">
        <v>43525</v>
      </c>
      <c r="AA13" s="7">
        <v>576</v>
      </c>
    </row>
    <row r="14" spans="1:27" s="7" customFormat="1" ht="30" customHeight="1" x14ac:dyDescent="0.3">
      <c r="A14" s="1" t="s">
        <v>47</v>
      </c>
      <c r="B14" s="7" t="s">
        <v>48</v>
      </c>
      <c r="C14" s="11">
        <v>1954</v>
      </c>
      <c r="D14" s="12">
        <v>1953</v>
      </c>
      <c r="F14" s="7" t="s">
        <v>383</v>
      </c>
      <c r="G14" s="7" t="s">
        <v>49</v>
      </c>
      <c r="H14" s="6" t="s">
        <v>50</v>
      </c>
      <c r="I14" s="6">
        <f>DATEVALUE(LEFT(H14,LEN(H14)-4)&amp;RIGHT(H14,4)+1000)</f>
        <v>365081</v>
      </c>
      <c r="J14" s="6" t="str">
        <f t="shared" si="3"/>
        <v>2899</v>
      </c>
      <c r="K14" s="6">
        <v>22464</v>
      </c>
      <c r="L14" s="7" t="s">
        <v>3</v>
      </c>
      <c r="M14" s="1" t="s">
        <v>51</v>
      </c>
      <c r="N14" s="7">
        <v>1940</v>
      </c>
      <c r="O14" s="7" t="str">
        <f t="shared" si="4"/>
        <v>20 век</v>
      </c>
      <c r="P14" s="7">
        <f t="shared" si="5"/>
        <v>41</v>
      </c>
      <c r="Q14" s="7" t="str">
        <f t="shared" si="6"/>
        <v>от 40 до 50 лет</v>
      </c>
      <c r="R14" s="7">
        <f t="shared" si="7"/>
        <v>10</v>
      </c>
      <c r="S14" s="7" t="str">
        <f t="shared" si="1"/>
        <v>2019</v>
      </c>
      <c r="T14" s="7" t="s">
        <v>5</v>
      </c>
      <c r="U14" s="7" t="s">
        <v>18</v>
      </c>
      <c r="V14" s="7" t="s">
        <v>7</v>
      </c>
      <c r="W14" s="7" t="s">
        <v>15</v>
      </c>
      <c r="X14" s="26">
        <f t="shared" si="2"/>
        <v>50.9</v>
      </c>
      <c r="Y14" s="7" t="s">
        <v>16</v>
      </c>
      <c r="Z14" s="6">
        <v>43535</v>
      </c>
      <c r="AA14" s="7">
        <v>509</v>
      </c>
    </row>
    <row r="15" spans="1:27" s="7" customFormat="1" ht="30" customHeight="1" x14ac:dyDescent="0.3">
      <c r="A15" s="1" t="s">
        <v>30</v>
      </c>
      <c r="B15" s="7" t="s">
        <v>31</v>
      </c>
      <c r="F15" s="7" t="s">
        <v>383</v>
      </c>
      <c r="H15" s="6">
        <v>23645</v>
      </c>
      <c r="I15" s="6">
        <f>IF(H15="","",EDATE(H15,12000))</f>
        <v>388888</v>
      </c>
      <c r="J15" s="6" t="str">
        <f t="shared" si="3"/>
        <v>2964</v>
      </c>
      <c r="K15" s="6">
        <v>44001</v>
      </c>
      <c r="L15" s="7" t="s">
        <v>32</v>
      </c>
      <c r="M15" s="1" t="s">
        <v>52</v>
      </c>
      <c r="N15" s="7">
        <v>2019</v>
      </c>
      <c r="O15" s="7" t="str">
        <f t="shared" si="4"/>
        <v>21 век</v>
      </c>
      <c r="P15" s="7">
        <f t="shared" si="5"/>
        <v>55</v>
      </c>
      <c r="Q15" s="7" t="str">
        <f t="shared" si="6"/>
        <v>от 50 до 60 лет</v>
      </c>
      <c r="R15" s="7">
        <f t="shared" si="7"/>
        <v>21</v>
      </c>
      <c r="S15" s="7" t="str">
        <f t="shared" si="1"/>
        <v>2019</v>
      </c>
      <c r="T15" s="7" t="s">
        <v>5</v>
      </c>
      <c r="U15" s="7" t="s">
        <v>18</v>
      </c>
      <c r="V15" s="7" t="s">
        <v>7</v>
      </c>
      <c r="W15" s="7" t="s">
        <v>15</v>
      </c>
      <c r="X15" s="26">
        <f t="shared" si="2"/>
        <v>41.142857142857146</v>
      </c>
      <c r="Y15" s="7" t="s">
        <v>16</v>
      </c>
      <c r="Z15" s="6">
        <v>43556</v>
      </c>
      <c r="AA15" s="7">
        <v>864</v>
      </c>
    </row>
    <row r="16" spans="1:27" s="7" customFormat="1" ht="30" customHeight="1" x14ac:dyDescent="0.3">
      <c r="A16" s="1" t="s">
        <v>53</v>
      </c>
      <c r="B16" s="7" t="s">
        <v>54</v>
      </c>
      <c r="F16" s="7" t="s">
        <v>383</v>
      </c>
      <c r="H16" s="6">
        <v>19043</v>
      </c>
      <c r="I16" s="6">
        <f>IF(H16="","",EDATE(H16,12000))</f>
        <v>384286</v>
      </c>
      <c r="J16" s="6" t="str">
        <f t="shared" si="3"/>
        <v>2952</v>
      </c>
      <c r="L16" s="7" t="s">
        <v>27</v>
      </c>
      <c r="M16" s="1" t="s">
        <v>55</v>
      </c>
      <c r="N16" s="7">
        <v>1980</v>
      </c>
      <c r="O16" s="7" t="str">
        <f t="shared" si="4"/>
        <v>20 век</v>
      </c>
      <c r="P16" s="7">
        <f t="shared" si="5"/>
        <v>28</v>
      </c>
      <c r="Q16" s="7" t="str">
        <f t="shared" si="6"/>
        <v>до 30 лет</v>
      </c>
      <c r="R16" s="7">
        <f t="shared" si="7"/>
        <v>16</v>
      </c>
      <c r="S16" s="7" t="str">
        <f t="shared" si="1"/>
        <v>2019</v>
      </c>
      <c r="T16" s="7" t="s">
        <v>5</v>
      </c>
      <c r="U16" s="7" t="s">
        <v>18</v>
      </c>
      <c r="V16" s="7" t="s">
        <v>7</v>
      </c>
      <c r="W16" s="7" t="s">
        <v>56</v>
      </c>
      <c r="X16" s="26">
        <f t="shared" si="2"/>
        <v>34.8125</v>
      </c>
      <c r="Y16" s="7" t="s">
        <v>16</v>
      </c>
      <c r="Z16" s="6">
        <v>43572</v>
      </c>
      <c r="AA16" s="7">
        <v>557</v>
      </c>
    </row>
    <row r="17" spans="1:27" s="7" customFormat="1" ht="30" customHeight="1" x14ac:dyDescent="0.3">
      <c r="A17" s="1" t="s">
        <v>57</v>
      </c>
      <c r="B17" s="7" t="s">
        <v>58</v>
      </c>
      <c r="C17" s="11">
        <v>2017</v>
      </c>
      <c r="E17" s="13">
        <v>1989</v>
      </c>
      <c r="F17" s="7" t="s">
        <v>383</v>
      </c>
      <c r="G17" s="7" t="s">
        <v>26</v>
      </c>
      <c r="H17" s="6">
        <v>20036</v>
      </c>
      <c r="I17" s="6">
        <f>IF(H17="","",EDATE(H17,12000))</f>
        <v>385279</v>
      </c>
      <c r="J17" s="6" t="str">
        <f t="shared" si="3"/>
        <v>2954</v>
      </c>
      <c r="L17" s="7" t="s">
        <v>42</v>
      </c>
      <c r="M17" s="1" t="s">
        <v>59</v>
      </c>
      <c r="N17" s="7">
        <v>1986</v>
      </c>
      <c r="O17" s="7" t="str">
        <f t="shared" si="4"/>
        <v>20 век</v>
      </c>
      <c r="P17" s="7">
        <f t="shared" si="5"/>
        <v>32</v>
      </c>
      <c r="Q17" s="7" t="str">
        <f t="shared" si="6"/>
        <v>от 30 до 40 лет</v>
      </c>
      <c r="R17" s="7">
        <f t="shared" si="7"/>
        <v>15</v>
      </c>
      <c r="S17" s="7" t="str">
        <f t="shared" si="1"/>
        <v>2019</v>
      </c>
      <c r="T17" s="7" t="s">
        <v>5</v>
      </c>
      <c r="U17" s="7" t="s">
        <v>18</v>
      </c>
      <c r="V17" s="7" t="s">
        <v>7</v>
      </c>
      <c r="W17" s="7" t="s">
        <v>60</v>
      </c>
      <c r="X17" s="26">
        <f t="shared" si="2"/>
        <v>20.266666666666666</v>
      </c>
      <c r="Y17" s="7" t="s">
        <v>16</v>
      </c>
      <c r="Z17" s="6">
        <v>43587</v>
      </c>
      <c r="AA17" s="7">
        <v>304</v>
      </c>
    </row>
    <row r="18" spans="1:27" s="7" customFormat="1" ht="30" customHeight="1" x14ac:dyDescent="0.3">
      <c r="A18" s="1" t="s">
        <v>61</v>
      </c>
      <c r="B18" s="7" t="s">
        <v>62</v>
      </c>
      <c r="C18" s="11">
        <v>1949</v>
      </c>
      <c r="D18" s="12">
        <v>1955</v>
      </c>
      <c r="F18" s="7" t="s">
        <v>383</v>
      </c>
      <c r="G18" s="7" t="s">
        <v>63</v>
      </c>
      <c r="H18" s="6" t="s">
        <v>64</v>
      </c>
      <c r="I18" s="6">
        <f>DATEVALUE(LEFT(H18,LEN(H18)-4)&amp;RIGHT(H18,4)+1000)</f>
        <v>364417</v>
      </c>
      <c r="J18" s="6" t="str">
        <f t="shared" si="3"/>
        <v>2897</v>
      </c>
      <c r="K18" s="6">
        <v>22833</v>
      </c>
      <c r="L18" s="7" t="s">
        <v>3</v>
      </c>
      <c r="M18" s="1" t="s">
        <v>65</v>
      </c>
      <c r="N18" s="7">
        <v>1932</v>
      </c>
      <c r="O18" s="7" t="str">
        <f t="shared" si="4"/>
        <v>20 век</v>
      </c>
      <c r="P18" s="7">
        <f t="shared" si="5"/>
        <v>35</v>
      </c>
      <c r="Q18" s="7" t="str">
        <f t="shared" si="6"/>
        <v>от 30 до 40 лет</v>
      </c>
      <c r="R18" s="7">
        <f t="shared" si="7"/>
        <v>14</v>
      </c>
      <c r="S18" s="7" t="str">
        <f t="shared" si="1"/>
        <v>2019</v>
      </c>
      <c r="T18" s="7" t="s">
        <v>5</v>
      </c>
      <c r="U18" s="7" t="s">
        <v>18</v>
      </c>
      <c r="V18" s="7" t="s">
        <v>7</v>
      </c>
      <c r="W18" s="7" t="s">
        <v>66</v>
      </c>
      <c r="X18" s="26">
        <f t="shared" si="2"/>
        <v>32</v>
      </c>
      <c r="Y18" s="7" t="s">
        <v>16</v>
      </c>
      <c r="Z18" s="6">
        <v>43601</v>
      </c>
      <c r="AA18" s="7">
        <v>448</v>
      </c>
    </row>
    <row r="19" spans="1:27" s="7" customFormat="1" ht="30" customHeight="1" x14ac:dyDescent="0.3">
      <c r="A19" s="1" t="s">
        <v>67</v>
      </c>
      <c r="B19" s="7" t="s">
        <v>68</v>
      </c>
      <c r="C19" s="11">
        <v>2006</v>
      </c>
      <c r="F19" s="7" t="s">
        <v>383</v>
      </c>
      <c r="G19" s="7" t="s">
        <v>69</v>
      </c>
      <c r="H19" s="6">
        <v>19152</v>
      </c>
      <c r="I19" s="6">
        <f>IF(H19="","",EDATE(H19,12000))</f>
        <v>384395</v>
      </c>
      <c r="J19" s="6" t="str">
        <f t="shared" si="3"/>
        <v>2952</v>
      </c>
      <c r="L19" s="7" t="s">
        <v>70</v>
      </c>
      <c r="M19" s="1" t="s">
        <v>71</v>
      </c>
      <c r="N19" s="7">
        <v>2002</v>
      </c>
      <c r="O19" s="7" t="str">
        <f t="shared" si="4"/>
        <v>21 век</v>
      </c>
      <c r="P19" s="7">
        <f t="shared" si="5"/>
        <v>50</v>
      </c>
      <c r="Q19" s="7" t="str">
        <f t="shared" si="6"/>
        <v>от 50 до 60 лет</v>
      </c>
      <c r="R19" s="7">
        <f t="shared" si="7"/>
        <v>69</v>
      </c>
      <c r="S19" s="7" t="str">
        <f t="shared" si="1"/>
        <v>2019</v>
      </c>
      <c r="T19" s="7" t="s">
        <v>5</v>
      </c>
      <c r="U19" s="7" t="s">
        <v>18</v>
      </c>
      <c r="V19" s="7" t="s">
        <v>7</v>
      </c>
      <c r="W19" s="7" t="s">
        <v>19</v>
      </c>
      <c r="X19" s="26">
        <f t="shared" si="2"/>
        <v>6.9565217391304346</v>
      </c>
      <c r="Y19" s="7" t="s">
        <v>16</v>
      </c>
      <c r="Z19" s="6">
        <v>43670</v>
      </c>
      <c r="AA19" s="7">
        <v>480</v>
      </c>
    </row>
    <row r="20" spans="1:27" s="7" customFormat="1" ht="30" customHeight="1" x14ac:dyDescent="0.3">
      <c r="A20" s="1" t="s">
        <v>72</v>
      </c>
      <c r="B20" s="7" t="s">
        <v>73</v>
      </c>
      <c r="F20" s="7" t="s">
        <v>383</v>
      </c>
      <c r="G20" s="7" t="s">
        <v>74</v>
      </c>
      <c r="H20" s="6" t="s">
        <v>75</v>
      </c>
      <c r="I20" s="6">
        <f t="shared" ref="I20:I23" si="8">DATEVALUE(LEFT(H20,LEN(H20)-4)&amp;RIGHT(H20,4)+1000)</f>
        <v>359420</v>
      </c>
      <c r="J20" s="6" t="str">
        <f t="shared" si="3"/>
        <v>2884</v>
      </c>
      <c r="K20" s="6">
        <v>13584</v>
      </c>
      <c r="L20" s="7" t="s">
        <v>76</v>
      </c>
      <c r="M20" s="1" t="s">
        <v>77</v>
      </c>
      <c r="N20" s="7">
        <v>1920</v>
      </c>
      <c r="O20" s="7" t="str">
        <f t="shared" si="4"/>
        <v>20 век</v>
      </c>
      <c r="P20" s="7">
        <f t="shared" si="5"/>
        <v>36</v>
      </c>
      <c r="Q20" s="7" t="str">
        <f t="shared" si="6"/>
        <v>от 30 до 40 лет</v>
      </c>
      <c r="R20" s="7">
        <f t="shared" si="7"/>
        <v>8</v>
      </c>
      <c r="S20" s="7" t="str">
        <f t="shared" si="1"/>
        <v>2019</v>
      </c>
      <c r="T20" s="7" t="s">
        <v>5</v>
      </c>
      <c r="U20" s="7" t="s">
        <v>18</v>
      </c>
      <c r="V20" s="7" t="s">
        <v>7</v>
      </c>
      <c r="W20" s="7" t="s">
        <v>15</v>
      </c>
      <c r="X20" s="26">
        <f t="shared" si="2"/>
        <v>28</v>
      </c>
      <c r="Y20" s="7" t="s">
        <v>16</v>
      </c>
      <c r="Z20" s="6">
        <v>43678</v>
      </c>
      <c r="AA20" s="7">
        <v>224</v>
      </c>
    </row>
    <row r="21" spans="1:27" s="7" customFormat="1" ht="30" customHeight="1" x14ac:dyDescent="0.3">
      <c r="A21" s="1" t="s">
        <v>78</v>
      </c>
      <c r="B21" s="7" t="s">
        <v>79</v>
      </c>
      <c r="F21" s="7" t="s">
        <v>383</v>
      </c>
      <c r="G21" s="7" t="s">
        <v>80</v>
      </c>
      <c r="H21" s="6" t="s">
        <v>81</v>
      </c>
      <c r="I21" s="6">
        <f t="shared" si="8"/>
        <v>353575</v>
      </c>
      <c r="J21" s="6" t="str">
        <f t="shared" si="3"/>
        <v>2868</v>
      </c>
      <c r="K21" s="6">
        <v>12027</v>
      </c>
      <c r="L21" s="7" t="s">
        <v>82</v>
      </c>
      <c r="M21" s="1" t="s">
        <v>83</v>
      </c>
      <c r="N21" s="7">
        <v>1914</v>
      </c>
      <c r="O21" s="7" t="str">
        <f t="shared" si="4"/>
        <v>20 век</v>
      </c>
      <c r="P21" s="7">
        <f t="shared" si="5"/>
        <v>46</v>
      </c>
      <c r="Q21" s="7" t="str">
        <f t="shared" si="6"/>
        <v>от 40 до 50 лет</v>
      </c>
      <c r="R21" s="7">
        <f t="shared" si="7"/>
        <v>8</v>
      </c>
      <c r="S21" s="7" t="str">
        <f t="shared" si="1"/>
        <v>2019</v>
      </c>
      <c r="T21" s="7" t="s">
        <v>5</v>
      </c>
      <c r="U21" s="7" t="s">
        <v>18</v>
      </c>
      <c r="V21" s="7" t="s">
        <v>7</v>
      </c>
      <c r="W21" s="7" t="s">
        <v>15</v>
      </c>
      <c r="X21" s="26">
        <f t="shared" si="2"/>
        <v>40</v>
      </c>
      <c r="Y21" s="7" t="s">
        <v>16</v>
      </c>
      <c r="Z21" s="6">
        <v>43686</v>
      </c>
      <c r="AA21" s="7">
        <v>320</v>
      </c>
    </row>
    <row r="22" spans="1:27" s="7" customFormat="1" ht="30" customHeight="1" x14ac:dyDescent="0.3">
      <c r="A22" s="1" t="s">
        <v>84</v>
      </c>
      <c r="B22" s="7" t="s">
        <v>85</v>
      </c>
      <c r="F22" s="7" t="s">
        <v>383</v>
      </c>
      <c r="G22" s="7" t="s">
        <v>86</v>
      </c>
      <c r="H22" s="6" t="s">
        <v>87</v>
      </c>
      <c r="I22" s="6">
        <f t="shared" si="8"/>
        <v>356490</v>
      </c>
      <c r="J22" s="6" t="str">
        <f t="shared" si="3"/>
        <v>2876</v>
      </c>
      <c r="K22" s="6">
        <v>6171</v>
      </c>
      <c r="L22" s="7" t="s">
        <v>3</v>
      </c>
      <c r="M22" s="1" t="s">
        <v>88</v>
      </c>
      <c r="N22" s="7">
        <v>1909</v>
      </c>
      <c r="O22" s="7" t="str">
        <f t="shared" si="4"/>
        <v>20 век</v>
      </c>
      <c r="P22" s="7">
        <f t="shared" si="5"/>
        <v>33</v>
      </c>
      <c r="Q22" s="7" t="str">
        <f t="shared" si="6"/>
        <v>от 30 до 40 лет</v>
      </c>
      <c r="R22" s="7">
        <f t="shared" si="7"/>
        <v>10</v>
      </c>
      <c r="S22" s="7" t="str">
        <f t="shared" si="1"/>
        <v>2019</v>
      </c>
      <c r="T22" s="7" t="s">
        <v>5</v>
      </c>
      <c r="U22" s="7" t="s">
        <v>18</v>
      </c>
      <c r="V22" s="7" t="s">
        <v>7</v>
      </c>
      <c r="W22" s="7" t="s">
        <v>15</v>
      </c>
      <c r="X22" s="26">
        <f t="shared" si="2"/>
        <v>44.8</v>
      </c>
      <c r="Y22" s="7" t="s">
        <v>16</v>
      </c>
      <c r="Z22" s="6">
        <v>43696</v>
      </c>
      <c r="AA22" s="7">
        <v>448</v>
      </c>
    </row>
    <row r="23" spans="1:27" s="7" customFormat="1" ht="30" customHeight="1" x14ac:dyDescent="0.3">
      <c r="A23" s="1" t="s">
        <v>89</v>
      </c>
      <c r="B23" s="7" t="s">
        <v>90</v>
      </c>
      <c r="F23" s="7" t="s">
        <v>383</v>
      </c>
      <c r="G23" s="7" t="s">
        <v>91</v>
      </c>
      <c r="H23" s="6" t="s">
        <v>92</v>
      </c>
      <c r="I23" s="6">
        <f t="shared" si="8"/>
        <v>333140</v>
      </c>
      <c r="J23" s="6" t="str">
        <f t="shared" si="3"/>
        <v>2812</v>
      </c>
      <c r="K23" s="7" t="s">
        <v>93</v>
      </c>
      <c r="L23" s="7" t="s">
        <v>42</v>
      </c>
      <c r="M23" s="1" t="s">
        <v>94</v>
      </c>
      <c r="N23" s="7">
        <v>1861</v>
      </c>
      <c r="O23" s="7" t="str">
        <f t="shared" si="4"/>
        <v>19 век</v>
      </c>
      <c r="P23" s="7">
        <f t="shared" si="5"/>
        <v>49</v>
      </c>
      <c r="Q23" s="7" t="str">
        <f t="shared" si="6"/>
        <v>от 40 до 50 лет</v>
      </c>
      <c r="R23" s="7">
        <f t="shared" si="7"/>
        <v>24</v>
      </c>
      <c r="S23" s="7" t="str">
        <f t="shared" si="1"/>
        <v>2019</v>
      </c>
      <c r="T23" s="7" t="s">
        <v>5</v>
      </c>
      <c r="U23" s="7" t="s">
        <v>18</v>
      </c>
      <c r="V23" s="7" t="s">
        <v>7</v>
      </c>
      <c r="W23" s="7" t="s">
        <v>15</v>
      </c>
      <c r="X23" s="26">
        <f t="shared" si="2"/>
        <v>25.333333333333332</v>
      </c>
      <c r="Y23" s="7" t="s">
        <v>16</v>
      </c>
      <c r="Z23" s="6">
        <v>43720</v>
      </c>
      <c r="AA23" s="7">
        <v>608</v>
      </c>
    </row>
    <row r="24" spans="1:27" s="7" customFormat="1" ht="30" customHeight="1" x14ac:dyDescent="0.3">
      <c r="A24" s="1" t="s">
        <v>95</v>
      </c>
      <c r="B24" s="7" t="s">
        <v>96</v>
      </c>
      <c r="C24" s="11">
        <v>1983</v>
      </c>
      <c r="E24" s="13">
        <v>1980</v>
      </c>
      <c r="F24" s="7" t="s">
        <v>383</v>
      </c>
      <c r="H24" s="6">
        <v>4280</v>
      </c>
      <c r="I24" s="6">
        <f t="shared" ref="I24:I29" si="9">IF(H24="","",EDATE(H24,12000))</f>
        <v>369523</v>
      </c>
      <c r="J24" s="6" t="str">
        <f t="shared" si="3"/>
        <v>2911</v>
      </c>
      <c r="K24" s="6">
        <v>34139</v>
      </c>
      <c r="L24" s="7" t="s">
        <v>42</v>
      </c>
      <c r="M24" s="1" t="s">
        <v>97</v>
      </c>
      <c r="N24" s="7">
        <v>1954</v>
      </c>
      <c r="O24" s="7" t="str">
        <f t="shared" si="4"/>
        <v>20 век</v>
      </c>
      <c r="P24" s="7">
        <f t="shared" si="5"/>
        <v>43</v>
      </c>
      <c r="Q24" s="7" t="str">
        <f t="shared" si="6"/>
        <v>от 40 до 50 лет</v>
      </c>
      <c r="R24" s="7">
        <f t="shared" si="7"/>
        <v>2</v>
      </c>
      <c r="S24" s="7" t="str">
        <f t="shared" si="1"/>
        <v>2019</v>
      </c>
      <c r="T24" s="7" t="s">
        <v>5</v>
      </c>
      <c r="U24" s="7" t="s">
        <v>18</v>
      </c>
      <c r="V24" s="7" t="s">
        <v>7</v>
      </c>
      <c r="W24" s="7" t="s">
        <v>15</v>
      </c>
      <c r="X24" s="26">
        <f t="shared" si="2"/>
        <v>158.5</v>
      </c>
      <c r="Y24" s="7" t="s">
        <v>16</v>
      </c>
      <c r="Z24" s="6">
        <v>43722</v>
      </c>
      <c r="AA24" s="7">
        <v>317</v>
      </c>
    </row>
    <row r="25" spans="1:27" s="7" customFormat="1" ht="30" customHeight="1" x14ac:dyDescent="0.3">
      <c r="A25" s="1" t="s">
        <v>98</v>
      </c>
      <c r="B25" s="7" t="s">
        <v>99</v>
      </c>
      <c r="F25" s="7" t="s">
        <v>382</v>
      </c>
      <c r="H25" s="6">
        <v>24582</v>
      </c>
      <c r="I25" s="6">
        <f t="shared" si="9"/>
        <v>389825</v>
      </c>
      <c r="J25" s="6" t="str">
        <f t="shared" si="3"/>
        <v>2967</v>
      </c>
      <c r="L25" s="7" t="s">
        <v>100</v>
      </c>
      <c r="M25" s="1" t="s">
        <v>101</v>
      </c>
      <c r="N25" s="7">
        <v>2016</v>
      </c>
      <c r="O25" s="7" t="str">
        <f t="shared" si="4"/>
        <v>21 век</v>
      </c>
      <c r="P25" s="7">
        <f t="shared" si="5"/>
        <v>49</v>
      </c>
      <c r="Q25" s="7" t="str">
        <f t="shared" si="6"/>
        <v>от 40 до 50 лет</v>
      </c>
      <c r="R25" s="7">
        <f t="shared" si="7"/>
        <v>83</v>
      </c>
      <c r="S25" s="7" t="str">
        <f t="shared" si="1"/>
        <v>2019</v>
      </c>
      <c r="T25" s="7" t="s">
        <v>102</v>
      </c>
      <c r="U25" s="7" t="s">
        <v>103</v>
      </c>
      <c r="V25" s="7" t="s">
        <v>104</v>
      </c>
      <c r="W25" s="7" t="s">
        <v>15</v>
      </c>
      <c r="X25" s="26">
        <f t="shared" si="2"/>
        <v>3.4698795180722892</v>
      </c>
      <c r="Y25" s="7" t="s">
        <v>16</v>
      </c>
      <c r="Z25" s="6">
        <v>43805</v>
      </c>
      <c r="AA25" s="7">
        <v>288</v>
      </c>
    </row>
    <row r="26" spans="1:27" s="7" customFormat="1" ht="30" customHeight="1" x14ac:dyDescent="0.3">
      <c r="A26" s="1" t="s">
        <v>105</v>
      </c>
      <c r="B26" s="7" t="s">
        <v>106</v>
      </c>
      <c r="F26" s="7" t="s">
        <v>384</v>
      </c>
      <c r="H26" s="6">
        <v>14588</v>
      </c>
      <c r="I26" s="6">
        <f t="shared" si="9"/>
        <v>379831</v>
      </c>
      <c r="J26" s="6" t="str">
        <f t="shared" si="3"/>
        <v>2939</v>
      </c>
      <c r="L26" s="7" t="s">
        <v>3</v>
      </c>
      <c r="M26" s="1" t="s">
        <v>107</v>
      </c>
      <c r="N26" s="7">
        <v>1992</v>
      </c>
      <c r="O26" s="7" t="str">
        <f t="shared" si="4"/>
        <v>20 век</v>
      </c>
      <c r="P26" s="7">
        <f t="shared" si="5"/>
        <v>53</v>
      </c>
      <c r="Q26" s="7" t="str">
        <f t="shared" si="6"/>
        <v>от 50 до 60 лет</v>
      </c>
      <c r="R26" s="7">
        <f t="shared" si="7"/>
        <v>57</v>
      </c>
      <c r="S26" s="7" t="str">
        <f t="shared" si="1"/>
        <v>2020</v>
      </c>
      <c r="T26" s="7" t="s">
        <v>102</v>
      </c>
      <c r="U26" s="7" t="s">
        <v>103</v>
      </c>
      <c r="V26" s="7" t="s">
        <v>104</v>
      </c>
      <c r="W26" s="7" t="s">
        <v>29</v>
      </c>
      <c r="X26" s="26">
        <f t="shared" si="2"/>
        <v>16</v>
      </c>
      <c r="Y26" s="7" t="s">
        <v>16</v>
      </c>
      <c r="Z26" s="6">
        <v>43862</v>
      </c>
      <c r="AA26" s="7">
        <v>912</v>
      </c>
    </row>
    <row r="27" spans="1:27" s="7" customFormat="1" ht="30" customHeight="1" x14ac:dyDescent="0.3">
      <c r="A27" s="1" t="s">
        <v>108</v>
      </c>
      <c r="B27" s="7" t="s">
        <v>109</v>
      </c>
      <c r="F27" s="7" t="s">
        <v>382</v>
      </c>
      <c r="H27" s="6"/>
      <c r="I27" s="6" t="str">
        <f t="shared" si="9"/>
        <v/>
      </c>
      <c r="J27" s="6" t="str">
        <f t="shared" si="3"/>
        <v/>
      </c>
      <c r="L27" s="7" t="s">
        <v>100</v>
      </c>
      <c r="M27" s="1" t="s">
        <v>110</v>
      </c>
      <c r="N27" s="7">
        <v>2020</v>
      </c>
      <c r="O27" s="7" t="str">
        <f t="shared" si="4"/>
        <v>21 век</v>
      </c>
      <c r="P27" s="7" t="str">
        <f t="shared" si="5"/>
        <v/>
      </c>
      <c r="Q27" s="7" t="str">
        <f t="shared" si="6"/>
        <v/>
      </c>
      <c r="R27" s="7">
        <f t="shared" si="7"/>
        <v>19</v>
      </c>
      <c r="S27" s="7" t="str">
        <f t="shared" si="1"/>
        <v>2020</v>
      </c>
      <c r="T27" s="7" t="s">
        <v>102</v>
      </c>
      <c r="U27" s="7" t="s">
        <v>103</v>
      </c>
      <c r="V27" s="7" t="s">
        <v>104</v>
      </c>
      <c r="W27" s="7" t="s">
        <v>29</v>
      </c>
      <c r="X27" s="26">
        <f t="shared" si="2"/>
        <v>16.842105263157894</v>
      </c>
      <c r="Y27" s="7" t="s">
        <v>16</v>
      </c>
      <c r="Z27" s="6">
        <v>43881</v>
      </c>
      <c r="AA27" s="7">
        <v>320</v>
      </c>
    </row>
    <row r="28" spans="1:27" s="7" customFormat="1" ht="30" customHeight="1" x14ac:dyDescent="0.3">
      <c r="A28" s="1" t="s">
        <v>111</v>
      </c>
      <c r="B28" s="7" t="s">
        <v>112</v>
      </c>
      <c r="F28" s="7" t="s">
        <v>382</v>
      </c>
      <c r="H28" s="6"/>
      <c r="I28" s="6" t="str">
        <f t="shared" si="9"/>
        <v/>
      </c>
      <c r="J28" s="6" t="str">
        <f t="shared" si="3"/>
        <v/>
      </c>
      <c r="L28" s="7" t="s">
        <v>113</v>
      </c>
      <c r="M28" s="1" t="s">
        <v>114</v>
      </c>
      <c r="N28" s="7">
        <v>2020</v>
      </c>
      <c r="O28" s="7" t="str">
        <f t="shared" si="4"/>
        <v>21 век</v>
      </c>
      <c r="P28" s="7" t="str">
        <f t="shared" si="5"/>
        <v/>
      </c>
      <c r="Q28" s="7" t="str">
        <f t="shared" si="6"/>
        <v/>
      </c>
      <c r="R28" s="7">
        <f t="shared" si="7"/>
        <v>182</v>
      </c>
      <c r="S28" s="7" t="str">
        <f t="shared" si="1"/>
        <v>2020</v>
      </c>
      <c r="T28" s="7" t="s">
        <v>102</v>
      </c>
      <c r="U28" s="7" t="s">
        <v>103</v>
      </c>
      <c r="V28" s="7" t="s">
        <v>104</v>
      </c>
      <c r="W28" s="7" t="s">
        <v>29</v>
      </c>
      <c r="X28" s="26">
        <f t="shared" si="2"/>
        <v>1.6703296703296704</v>
      </c>
      <c r="Y28" s="7" t="s">
        <v>16</v>
      </c>
      <c r="Z28" s="6">
        <v>44063</v>
      </c>
      <c r="AA28" s="7">
        <v>304</v>
      </c>
    </row>
    <row r="29" spans="1:27" s="7" customFormat="1" ht="30" customHeight="1" x14ac:dyDescent="0.3">
      <c r="A29" s="1" t="s">
        <v>115</v>
      </c>
      <c r="B29" s="7" t="s">
        <v>116</v>
      </c>
      <c r="C29" s="11">
        <v>1982</v>
      </c>
      <c r="F29" s="7" t="s">
        <v>383</v>
      </c>
      <c r="G29" s="7" t="s">
        <v>117</v>
      </c>
      <c r="H29" s="6">
        <v>9927</v>
      </c>
      <c r="I29" s="6">
        <f t="shared" si="9"/>
        <v>375170</v>
      </c>
      <c r="J29" s="6" t="str">
        <f t="shared" si="3"/>
        <v>2927</v>
      </c>
      <c r="K29" s="6">
        <v>41746</v>
      </c>
      <c r="L29" s="7" t="s">
        <v>118</v>
      </c>
      <c r="M29" s="1" t="s">
        <v>119</v>
      </c>
      <c r="N29" s="7">
        <v>1975</v>
      </c>
      <c r="O29" s="7" t="str">
        <f t="shared" si="4"/>
        <v>20 век</v>
      </c>
      <c r="P29" s="7">
        <f t="shared" si="5"/>
        <v>48</v>
      </c>
      <c r="Q29" s="7" t="str">
        <f t="shared" si="6"/>
        <v>от 40 до 50 лет</v>
      </c>
      <c r="R29" s="7">
        <f t="shared" si="7"/>
        <v>117</v>
      </c>
      <c r="S29" s="7" t="str">
        <f t="shared" si="1"/>
        <v>2020</v>
      </c>
      <c r="T29" s="7" t="s">
        <v>5</v>
      </c>
      <c r="U29" s="7" t="s">
        <v>18</v>
      </c>
      <c r="V29" s="7" t="s">
        <v>7</v>
      </c>
      <c r="W29" s="7" t="s">
        <v>15</v>
      </c>
      <c r="X29" s="26">
        <f t="shared" si="2"/>
        <v>3.5384615384615383</v>
      </c>
      <c r="Y29" s="7" t="s">
        <v>16</v>
      </c>
      <c r="Z29" s="6">
        <v>44180</v>
      </c>
      <c r="AA29" s="7">
        <v>414</v>
      </c>
    </row>
    <row r="30" spans="1:27" s="7" customFormat="1" ht="30" customHeight="1" x14ac:dyDescent="0.3">
      <c r="A30" s="1" t="s">
        <v>120</v>
      </c>
      <c r="B30" s="7" t="s">
        <v>121</v>
      </c>
      <c r="F30" s="7" t="s">
        <v>383</v>
      </c>
      <c r="H30" s="6" t="s">
        <v>122</v>
      </c>
      <c r="I30" s="6">
        <f>DATEVALUE(LEFT(H30,LEN(H30)-4)&amp;RIGHT(H30,4)+1000)</f>
        <v>358593</v>
      </c>
      <c r="J30" s="6" t="str">
        <f t="shared" si="3"/>
        <v>2881</v>
      </c>
      <c r="K30" s="6">
        <v>27439</v>
      </c>
      <c r="L30" s="7" t="s">
        <v>42</v>
      </c>
      <c r="M30" s="1" t="s">
        <v>123</v>
      </c>
      <c r="N30" s="7">
        <v>1934</v>
      </c>
      <c r="O30" s="7" t="str">
        <f t="shared" si="4"/>
        <v>20 век</v>
      </c>
      <c r="P30" s="7">
        <f t="shared" si="5"/>
        <v>53</v>
      </c>
      <c r="Q30" s="7" t="str">
        <f t="shared" si="6"/>
        <v>от 50 до 60 лет</v>
      </c>
      <c r="R30" s="7">
        <f t="shared" si="7"/>
        <v>29</v>
      </c>
      <c r="S30" s="7" t="str">
        <f t="shared" si="1"/>
        <v>2021</v>
      </c>
      <c r="T30" s="7" t="s">
        <v>5</v>
      </c>
      <c r="U30" s="7" t="s">
        <v>18</v>
      </c>
      <c r="V30" s="7" t="s">
        <v>7</v>
      </c>
      <c r="W30" s="7" t="s">
        <v>15</v>
      </c>
      <c r="X30" s="26">
        <f t="shared" si="2"/>
        <v>9.931034482758621</v>
      </c>
      <c r="Y30" s="7" t="s">
        <v>16</v>
      </c>
      <c r="Z30" s="6">
        <v>44209</v>
      </c>
      <c r="AA30" s="7">
        <v>288</v>
      </c>
    </row>
    <row r="31" spans="1:27" s="7" customFormat="1" ht="30" customHeight="1" x14ac:dyDescent="0.3">
      <c r="A31" s="1" t="s">
        <v>124</v>
      </c>
      <c r="B31" s="7" t="s">
        <v>125</v>
      </c>
      <c r="F31" s="7" t="s">
        <v>383</v>
      </c>
      <c r="H31" s="6"/>
      <c r="I31" s="6" t="str">
        <f>IF(H31="","",EDATE(H31,12000))</f>
        <v/>
      </c>
      <c r="J31" s="6" t="str">
        <f t="shared" si="3"/>
        <v/>
      </c>
      <c r="L31" s="7" t="s">
        <v>3</v>
      </c>
      <c r="M31" s="1" t="s">
        <v>126</v>
      </c>
      <c r="N31" s="7">
        <v>2020</v>
      </c>
      <c r="O31" s="7" t="str">
        <f t="shared" si="4"/>
        <v>21 век</v>
      </c>
      <c r="P31" s="7" t="str">
        <f t="shared" si="5"/>
        <v/>
      </c>
      <c r="Q31" s="7" t="str">
        <f t="shared" si="6"/>
        <v/>
      </c>
      <c r="R31" s="7">
        <f t="shared" si="7"/>
        <v>3</v>
      </c>
      <c r="S31" s="7" t="str">
        <f t="shared" si="1"/>
        <v>2021</v>
      </c>
      <c r="T31" s="7" t="s">
        <v>102</v>
      </c>
      <c r="U31" s="7" t="s">
        <v>103</v>
      </c>
      <c r="V31" s="7" t="s">
        <v>127</v>
      </c>
      <c r="W31" s="7" t="s">
        <v>29</v>
      </c>
      <c r="X31" s="26">
        <f t="shared" si="2"/>
        <v>90.666666666666671</v>
      </c>
      <c r="Y31" s="7" t="s">
        <v>16</v>
      </c>
      <c r="Z31" s="6">
        <v>44212</v>
      </c>
      <c r="AA31" s="7">
        <v>272</v>
      </c>
    </row>
    <row r="32" spans="1:27" s="7" customFormat="1" ht="30" customHeight="1" x14ac:dyDescent="0.3">
      <c r="A32" s="1" t="s">
        <v>128</v>
      </c>
      <c r="B32" s="7" t="s">
        <v>129</v>
      </c>
      <c r="F32" s="7" t="s">
        <v>382</v>
      </c>
      <c r="H32" s="6"/>
      <c r="I32" s="6" t="str">
        <f>IF(H32="","",EDATE(H32,12000))</f>
        <v/>
      </c>
      <c r="J32" s="6" t="str">
        <f t="shared" si="3"/>
        <v/>
      </c>
      <c r="L32" s="7" t="s">
        <v>130</v>
      </c>
      <c r="M32" s="1" t="s">
        <v>131</v>
      </c>
      <c r="N32" s="7">
        <v>2017</v>
      </c>
      <c r="O32" s="7" t="str">
        <f t="shared" si="4"/>
        <v>21 век</v>
      </c>
      <c r="P32" s="7" t="str">
        <f t="shared" si="5"/>
        <v/>
      </c>
      <c r="Q32" s="7" t="str">
        <f t="shared" si="6"/>
        <v/>
      </c>
      <c r="R32" s="7">
        <f t="shared" si="7"/>
        <v>2</v>
      </c>
      <c r="S32" s="7" t="str">
        <f t="shared" si="1"/>
        <v>2021</v>
      </c>
      <c r="T32" s="7" t="s">
        <v>102</v>
      </c>
      <c r="U32" s="7" t="s">
        <v>103</v>
      </c>
      <c r="V32" s="7" t="s">
        <v>132</v>
      </c>
      <c r="W32" s="7" t="s">
        <v>133</v>
      </c>
      <c r="X32" s="26">
        <f t="shared" si="2"/>
        <v>128</v>
      </c>
      <c r="Y32" s="7" t="s">
        <v>16</v>
      </c>
      <c r="Z32" s="6">
        <v>44214</v>
      </c>
      <c r="AA32" s="7">
        <v>256</v>
      </c>
    </row>
    <row r="33" spans="1:27" s="7" customFormat="1" ht="30" customHeight="1" x14ac:dyDescent="0.3">
      <c r="A33" s="1" t="s">
        <v>134</v>
      </c>
      <c r="B33" s="7" t="s">
        <v>135</v>
      </c>
      <c r="F33" s="7" t="s">
        <v>382</v>
      </c>
      <c r="G33" s="7" t="s">
        <v>117</v>
      </c>
      <c r="H33" s="6">
        <v>25425</v>
      </c>
      <c r="I33" s="6">
        <f>IF(H33="","",EDATE(H33,12000))</f>
        <v>390668</v>
      </c>
      <c r="J33" s="6" t="str">
        <f t="shared" si="3"/>
        <v>2969</v>
      </c>
      <c r="L33" s="7" t="s">
        <v>136</v>
      </c>
      <c r="M33" s="1" t="s">
        <v>137</v>
      </c>
      <c r="N33" s="7">
        <v>2009</v>
      </c>
      <c r="O33" s="7" t="str">
        <f t="shared" si="4"/>
        <v>21 век</v>
      </c>
      <c r="P33" s="7">
        <f t="shared" si="5"/>
        <v>40</v>
      </c>
      <c r="Q33" s="7" t="str">
        <f t="shared" si="6"/>
        <v>от 40 до 50 лет</v>
      </c>
      <c r="R33" s="7">
        <f t="shared" si="7"/>
        <v>18</v>
      </c>
      <c r="S33" s="7" t="str">
        <f t="shared" si="1"/>
        <v>2021</v>
      </c>
      <c r="T33" s="7" t="s">
        <v>5</v>
      </c>
      <c r="U33" s="7" t="s">
        <v>18</v>
      </c>
      <c r="V33" s="7" t="s">
        <v>7</v>
      </c>
      <c r="W33" s="7" t="s">
        <v>138</v>
      </c>
      <c r="X33" s="26">
        <f t="shared" si="2"/>
        <v>64.888888888888886</v>
      </c>
      <c r="Y33" s="7" t="s">
        <v>16</v>
      </c>
      <c r="Z33" s="6">
        <v>44232</v>
      </c>
      <c r="AA33" s="7">
        <v>1168</v>
      </c>
    </row>
    <row r="34" spans="1:27" s="7" customFormat="1" ht="30" customHeight="1" x14ac:dyDescent="0.3">
      <c r="A34" s="1" t="s">
        <v>139</v>
      </c>
      <c r="B34" s="7" t="s">
        <v>140</v>
      </c>
      <c r="F34" s="7" t="s">
        <v>383</v>
      </c>
      <c r="H34" s="6">
        <v>26227</v>
      </c>
      <c r="I34" s="6">
        <f>IF(H34="","",EDATE(H34,12000))</f>
        <v>391470</v>
      </c>
      <c r="J34" s="6" t="str">
        <f t="shared" si="3"/>
        <v>2971</v>
      </c>
      <c r="L34" s="7" t="s">
        <v>100</v>
      </c>
      <c r="M34" s="1" t="s">
        <v>141</v>
      </c>
      <c r="N34" s="7">
        <v>2020</v>
      </c>
      <c r="O34" s="7" t="str">
        <f t="shared" si="4"/>
        <v>21 век</v>
      </c>
      <c r="P34" s="7">
        <f t="shared" si="5"/>
        <v>49</v>
      </c>
      <c r="Q34" s="7" t="str">
        <f t="shared" si="6"/>
        <v>от 40 до 50 лет</v>
      </c>
      <c r="R34" s="7">
        <f t="shared" si="7"/>
        <v>7</v>
      </c>
      <c r="S34" s="7" t="str">
        <f t="shared" ref="S34:S65" si="10">TEXT(Z34,"Гггг")</f>
        <v>2021</v>
      </c>
      <c r="T34" s="7" t="s">
        <v>102</v>
      </c>
      <c r="U34" s="7" t="s">
        <v>103</v>
      </c>
      <c r="V34" s="7" t="s">
        <v>127</v>
      </c>
      <c r="W34" s="7" t="s">
        <v>142</v>
      </c>
      <c r="X34" s="26">
        <f t="shared" ref="X34:X65" si="11">AA34/R34</f>
        <v>45.714285714285715</v>
      </c>
      <c r="Y34" s="7" t="s">
        <v>16</v>
      </c>
      <c r="Z34" s="6">
        <v>44239</v>
      </c>
      <c r="AA34" s="7">
        <v>320</v>
      </c>
    </row>
    <row r="35" spans="1:27" s="7" customFormat="1" ht="30" customHeight="1" x14ac:dyDescent="0.3">
      <c r="A35" s="1" t="s">
        <v>143</v>
      </c>
      <c r="B35" s="7" t="s">
        <v>144</v>
      </c>
      <c r="F35" s="7" t="s">
        <v>383</v>
      </c>
      <c r="G35" s="7" t="s">
        <v>145</v>
      </c>
      <c r="H35" s="6" t="s">
        <v>146</v>
      </c>
      <c r="I35" s="6">
        <f>DATEVALUE(LEFT(H35,LEN(H35)-4)&amp;RIGHT(H35,4)+1000)</f>
        <v>332936</v>
      </c>
      <c r="J35" s="6" t="str">
        <f t="shared" si="3"/>
        <v>2811</v>
      </c>
      <c r="K35" s="7" t="s">
        <v>147</v>
      </c>
      <c r="L35" s="7" t="s">
        <v>42</v>
      </c>
      <c r="M35" s="1" t="s">
        <v>148</v>
      </c>
      <c r="N35" s="7">
        <v>1848</v>
      </c>
      <c r="O35" s="7" t="str">
        <f t="shared" si="4"/>
        <v>19 век</v>
      </c>
      <c r="P35" s="7">
        <f t="shared" si="5"/>
        <v>37</v>
      </c>
      <c r="Q35" s="7" t="str">
        <f t="shared" si="6"/>
        <v>от 30 до 40 лет</v>
      </c>
      <c r="R35" s="7">
        <f t="shared" ref="R35:R66" si="12">_xlfn.DAYS(Z35,Z34)</f>
        <v>40</v>
      </c>
      <c r="S35" s="7" t="str">
        <f t="shared" si="10"/>
        <v>2021</v>
      </c>
      <c r="T35" s="7" t="s">
        <v>5</v>
      </c>
      <c r="U35" s="7" t="s">
        <v>18</v>
      </c>
      <c r="V35" s="7" t="s">
        <v>7</v>
      </c>
      <c r="W35" s="7" t="s">
        <v>15</v>
      </c>
      <c r="X35" s="26">
        <f t="shared" si="11"/>
        <v>24</v>
      </c>
      <c r="Y35" s="7" t="s">
        <v>16</v>
      </c>
      <c r="Z35" s="6">
        <v>44279</v>
      </c>
      <c r="AA35" s="7">
        <v>960</v>
      </c>
    </row>
    <row r="36" spans="1:27" s="7" customFormat="1" ht="30" customHeight="1" x14ac:dyDescent="0.3">
      <c r="A36" s="1" t="s">
        <v>149</v>
      </c>
      <c r="B36" s="7" t="s">
        <v>150</v>
      </c>
      <c r="F36" s="7" t="s">
        <v>382</v>
      </c>
      <c r="H36" s="6">
        <v>30634</v>
      </c>
      <c r="I36" s="6">
        <f>IF(H36="","",EDATE(H36,12000))</f>
        <v>395877</v>
      </c>
      <c r="J36" s="6" t="str">
        <f t="shared" si="3"/>
        <v>2983</v>
      </c>
      <c r="L36" s="7" t="s">
        <v>100</v>
      </c>
      <c r="M36" s="1" t="s">
        <v>151</v>
      </c>
      <c r="N36" s="7">
        <v>2019</v>
      </c>
      <c r="O36" s="7" t="str">
        <f t="shared" si="4"/>
        <v>21 век</v>
      </c>
      <c r="P36" s="7">
        <f t="shared" si="5"/>
        <v>36</v>
      </c>
      <c r="Q36" s="7" t="str">
        <f t="shared" si="6"/>
        <v>от 30 до 40 лет</v>
      </c>
      <c r="R36" s="7">
        <f t="shared" si="12"/>
        <v>3</v>
      </c>
      <c r="S36" s="7" t="str">
        <f t="shared" si="10"/>
        <v>2021</v>
      </c>
      <c r="T36" s="7" t="s">
        <v>102</v>
      </c>
      <c r="U36" s="7" t="s">
        <v>103</v>
      </c>
      <c r="V36" s="7" t="s">
        <v>132</v>
      </c>
      <c r="W36" s="7" t="s">
        <v>29</v>
      </c>
      <c r="X36" s="26">
        <f t="shared" si="11"/>
        <v>149.33333333333334</v>
      </c>
      <c r="Y36" s="7" t="s">
        <v>16</v>
      </c>
      <c r="Z36" s="6">
        <v>44282</v>
      </c>
      <c r="AA36" s="7">
        <v>448</v>
      </c>
    </row>
    <row r="37" spans="1:27" s="7" customFormat="1" ht="30" customHeight="1" x14ac:dyDescent="0.3">
      <c r="A37" s="1" t="s">
        <v>24</v>
      </c>
      <c r="B37" s="7" t="s">
        <v>25</v>
      </c>
      <c r="F37" s="7" t="s">
        <v>383</v>
      </c>
      <c r="G37" s="7" t="s">
        <v>26</v>
      </c>
      <c r="H37" s="6">
        <v>17910</v>
      </c>
      <c r="I37" s="6">
        <f>IF(H37="","",EDATE(H37,12000))</f>
        <v>383153</v>
      </c>
      <c r="J37" s="6" t="str">
        <f t="shared" si="3"/>
        <v>2949</v>
      </c>
      <c r="L37" s="7" t="s">
        <v>27</v>
      </c>
      <c r="M37" s="1" t="s">
        <v>152</v>
      </c>
      <c r="N37" s="7">
        <v>2010</v>
      </c>
      <c r="O37" s="7" t="str">
        <f t="shared" si="4"/>
        <v>21 век</v>
      </c>
      <c r="P37" s="7">
        <f t="shared" si="5"/>
        <v>61</v>
      </c>
      <c r="Q37" s="7" t="str">
        <f t="shared" si="6"/>
        <v>от 60 до 70 лет</v>
      </c>
      <c r="R37" s="7">
        <f t="shared" si="12"/>
        <v>26</v>
      </c>
      <c r="S37" s="7" t="str">
        <f t="shared" si="10"/>
        <v>2021</v>
      </c>
      <c r="T37" s="7" t="s">
        <v>5</v>
      </c>
      <c r="U37" s="7" t="s">
        <v>18</v>
      </c>
      <c r="V37" s="7" t="s">
        <v>7</v>
      </c>
      <c r="W37" s="7" t="s">
        <v>29</v>
      </c>
      <c r="X37" s="26">
        <f t="shared" si="11"/>
        <v>55.384615384615387</v>
      </c>
      <c r="Y37" s="7" t="s">
        <v>16</v>
      </c>
      <c r="Z37" s="6">
        <v>44308</v>
      </c>
      <c r="AA37" s="7">
        <v>1440</v>
      </c>
    </row>
    <row r="38" spans="1:27" s="7" customFormat="1" ht="30" customHeight="1" x14ac:dyDescent="0.3">
      <c r="A38" s="1" t="s">
        <v>153</v>
      </c>
      <c r="B38" s="7" t="s">
        <v>154</v>
      </c>
      <c r="F38" s="7" t="s">
        <v>383</v>
      </c>
      <c r="G38" s="7" t="s">
        <v>155</v>
      </c>
      <c r="H38" s="6">
        <v>29018</v>
      </c>
      <c r="I38" s="6">
        <f>IF(H38="","",EDATE(H38,12000))</f>
        <v>394261</v>
      </c>
      <c r="J38" s="6" t="str">
        <f t="shared" si="3"/>
        <v>2979</v>
      </c>
      <c r="L38" s="7" t="s">
        <v>100</v>
      </c>
      <c r="M38" s="1" t="s">
        <v>156</v>
      </c>
      <c r="N38" s="7">
        <v>2017</v>
      </c>
      <c r="O38" s="7" t="str">
        <f t="shared" si="4"/>
        <v>21 век</v>
      </c>
      <c r="P38" s="7">
        <f t="shared" si="5"/>
        <v>38</v>
      </c>
      <c r="Q38" s="7" t="str">
        <f t="shared" si="6"/>
        <v>от 30 до 40 лет</v>
      </c>
      <c r="R38" s="7">
        <f t="shared" si="12"/>
        <v>8</v>
      </c>
      <c r="S38" s="7" t="str">
        <f t="shared" si="10"/>
        <v>2021</v>
      </c>
      <c r="T38" s="7" t="s">
        <v>5</v>
      </c>
      <c r="U38" s="7" t="s">
        <v>18</v>
      </c>
      <c r="V38" s="7" t="s">
        <v>7</v>
      </c>
      <c r="W38" s="7" t="s">
        <v>15</v>
      </c>
      <c r="X38" s="26">
        <f t="shared" si="11"/>
        <v>40</v>
      </c>
      <c r="Y38" s="7" t="s">
        <v>16</v>
      </c>
      <c r="Z38" s="6">
        <v>44316</v>
      </c>
      <c r="AA38" s="7">
        <v>320</v>
      </c>
    </row>
    <row r="39" spans="1:27" s="7" customFormat="1" ht="30" customHeight="1" x14ac:dyDescent="0.3">
      <c r="A39" s="1" t="s">
        <v>40</v>
      </c>
      <c r="B39" s="7" t="s">
        <v>41</v>
      </c>
      <c r="F39" s="7" t="s">
        <v>383</v>
      </c>
      <c r="G39" s="7" t="s">
        <v>26</v>
      </c>
      <c r="H39" s="6">
        <v>9587</v>
      </c>
      <c r="I39" s="6">
        <f>IF(H39="","",EDATE(H39,12000))</f>
        <v>374830</v>
      </c>
      <c r="J39" s="6" t="str">
        <f t="shared" si="3"/>
        <v>2926</v>
      </c>
      <c r="K39" s="6">
        <v>38661</v>
      </c>
      <c r="L39" s="7" t="s">
        <v>42</v>
      </c>
      <c r="M39" s="1" t="s">
        <v>157</v>
      </c>
      <c r="N39" s="7">
        <v>1963</v>
      </c>
      <c r="O39" s="7" t="str">
        <f t="shared" si="4"/>
        <v>20 век</v>
      </c>
      <c r="P39" s="7">
        <f t="shared" si="5"/>
        <v>37</v>
      </c>
      <c r="Q39" s="7" t="str">
        <f t="shared" si="6"/>
        <v>от 30 до 40 лет</v>
      </c>
      <c r="R39" s="7">
        <f t="shared" si="12"/>
        <v>7</v>
      </c>
      <c r="S39" s="7" t="str">
        <f t="shared" si="10"/>
        <v>2021</v>
      </c>
      <c r="T39" s="7" t="s">
        <v>5</v>
      </c>
      <c r="U39" s="7" t="s">
        <v>18</v>
      </c>
      <c r="V39" s="7" t="s">
        <v>7</v>
      </c>
      <c r="W39" s="7" t="s">
        <v>29</v>
      </c>
      <c r="X39" s="26">
        <f t="shared" si="11"/>
        <v>59.428571428571431</v>
      </c>
      <c r="Y39" s="7" t="s">
        <v>16</v>
      </c>
      <c r="Z39" s="6">
        <v>44323</v>
      </c>
      <c r="AA39" s="7">
        <v>416</v>
      </c>
    </row>
    <row r="40" spans="1:27" s="7" customFormat="1" ht="30" customHeight="1" x14ac:dyDescent="0.3">
      <c r="A40" s="1" t="s">
        <v>44</v>
      </c>
      <c r="B40" s="7" t="s">
        <v>45</v>
      </c>
      <c r="E40" s="13">
        <v>1978</v>
      </c>
      <c r="F40" s="7" t="s">
        <v>382</v>
      </c>
      <c r="H40" s="6">
        <v>7136</v>
      </c>
      <c r="I40" s="6">
        <f>IF(H40="","",EDATE(H40,12000))</f>
        <v>372379</v>
      </c>
      <c r="J40" s="6" t="str">
        <f t="shared" si="3"/>
        <v>2919</v>
      </c>
      <c r="K40" s="6">
        <v>36199</v>
      </c>
      <c r="L40" s="7" t="s">
        <v>42</v>
      </c>
      <c r="M40" s="1" t="s">
        <v>158</v>
      </c>
      <c r="N40" s="7">
        <v>1973</v>
      </c>
      <c r="O40" s="7" t="str">
        <f t="shared" si="4"/>
        <v>20 век</v>
      </c>
      <c r="P40" s="7">
        <f t="shared" si="5"/>
        <v>54</v>
      </c>
      <c r="Q40" s="7" t="str">
        <f t="shared" si="6"/>
        <v>от 50 до 60 лет</v>
      </c>
      <c r="R40" s="7">
        <f t="shared" si="12"/>
        <v>10</v>
      </c>
      <c r="S40" s="7" t="str">
        <f t="shared" si="10"/>
        <v>2021</v>
      </c>
      <c r="T40" s="7" t="s">
        <v>5</v>
      </c>
      <c r="U40" s="7" t="s">
        <v>18</v>
      </c>
      <c r="V40" s="7" t="s">
        <v>7</v>
      </c>
      <c r="W40" s="7" t="s">
        <v>19</v>
      </c>
      <c r="X40" s="26">
        <f t="shared" si="11"/>
        <v>51.2</v>
      </c>
      <c r="Y40" s="7" t="s">
        <v>16</v>
      </c>
      <c r="Z40" s="6">
        <v>44333</v>
      </c>
      <c r="AA40" s="7">
        <v>512</v>
      </c>
    </row>
    <row r="41" spans="1:27" s="7" customFormat="1" ht="30" customHeight="1" x14ac:dyDescent="0.3">
      <c r="A41" s="1" t="s">
        <v>159</v>
      </c>
      <c r="B41" s="7" t="s">
        <v>160</v>
      </c>
      <c r="F41" s="7" t="s">
        <v>383</v>
      </c>
      <c r="H41" s="6"/>
      <c r="I41" s="6"/>
      <c r="J41" s="6" t="str">
        <f t="shared" si="3"/>
        <v/>
      </c>
      <c r="L41" s="7" t="s">
        <v>100</v>
      </c>
      <c r="M41" s="1" t="s">
        <v>161</v>
      </c>
      <c r="N41" s="7">
        <v>2020</v>
      </c>
      <c r="O41" s="7" t="str">
        <f t="shared" si="4"/>
        <v>21 век</v>
      </c>
      <c r="P41" s="7" t="str">
        <f t="shared" si="5"/>
        <v/>
      </c>
      <c r="Q41" s="7" t="str">
        <f t="shared" si="6"/>
        <v/>
      </c>
      <c r="R41" s="7">
        <f t="shared" si="12"/>
        <v>3</v>
      </c>
      <c r="S41" s="7" t="str">
        <f t="shared" si="10"/>
        <v>2021</v>
      </c>
      <c r="T41" s="7" t="s">
        <v>102</v>
      </c>
      <c r="U41" s="7" t="s">
        <v>103</v>
      </c>
      <c r="V41" s="7" t="s">
        <v>127</v>
      </c>
      <c r="W41" s="7" t="s">
        <v>29</v>
      </c>
      <c r="X41" s="26">
        <f t="shared" si="11"/>
        <v>48</v>
      </c>
      <c r="Y41" s="7" t="s">
        <v>16</v>
      </c>
      <c r="Z41" s="6">
        <v>44336</v>
      </c>
      <c r="AA41" s="7">
        <v>144</v>
      </c>
    </row>
    <row r="42" spans="1:27" s="7" customFormat="1" ht="30" customHeight="1" x14ac:dyDescent="0.3">
      <c r="A42" s="1" t="s">
        <v>24</v>
      </c>
      <c r="B42" s="7" t="s">
        <v>25</v>
      </c>
      <c r="F42" s="7" t="s">
        <v>383</v>
      </c>
      <c r="G42" s="7" t="s">
        <v>26</v>
      </c>
      <c r="H42" s="6">
        <v>17910</v>
      </c>
      <c r="I42" s="6">
        <f>EDATE(H42,12000)</f>
        <v>383153</v>
      </c>
      <c r="J42" s="6" t="str">
        <f t="shared" si="3"/>
        <v>2949</v>
      </c>
      <c r="L42" s="7" t="s">
        <v>27</v>
      </c>
      <c r="M42" s="1" t="s">
        <v>162</v>
      </c>
      <c r="N42" s="7">
        <v>2002</v>
      </c>
      <c r="O42" s="7" t="str">
        <f t="shared" si="4"/>
        <v>21 век</v>
      </c>
      <c r="P42" s="7">
        <f t="shared" si="5"/>
        <v>53</v>
      </c>
      <c r="Q42" s="7" t="str">
        <f t="shared" si="6"/>
        <v>от 50 до 60 лет</v>
      </c>
      <c r="R42" s="7">
        <f t="shared" si="12"/>
        <v>8</v>
      </c>
      <c r="S42" s="7" t="str">
        <f t="shared" si="10"/>
        <v>2021</v>
      </c>
      <c r="T42" s="7" t="s">
        <v>5</v>
      </c>
      <c r="U42" s="7" t="s">
        <v>18</v>
      </c>
      <c r="V42" s="7" t="s">
        <v>7</v>
      </c>
      <c r="W42" s="7" t="s">
        <v>29</v>
      </c>
      <c r="X42" s="26">
        <f t="shared" si="11"/>
        <v>80</v>
      </c>
      <c r="Y42" s="7" t="s">
        <v>16</v>
      </c>
      <c r="Z42" s="6">
        <v>44344</v>
      </c>
      <c r="AA42" s="7">
        <v>640</v>
      </c>
    </row>
    <row r="43" spans="1:27" s="7" customFormat="1" ht="30" customHeight="1" x14ac:dyDescent="0.3">
      <c r="A43" s="1" t="s">
        <v>163</v>
      </c>
      <c r="B43" s="7" t="s">
        <v>164</v>
      </c>
      <c r="F43" s="7" t="s">
        <v>383</v>
      </c>
      <c r="H43" s="6" t="s">
        <v>165</v>
      </c>
      <c r="I43" s="6">
        <f>DATEVALUE(LEFT(H43,LEN(H43)-4)&amp;RIGHT(H43,4)+1000)</f>
        <v>133455</v>
      </c>
      <c r="J43" s="6" t="str">
        <f t="shared" si="3"/>
        <v>2265</v>
      </c>
      <c r="K43" s="7" t="s">
        <v>166</v>
      </c>
      <c r="L43" s="7" t="s">
        <v>167</v>
      </c>
      <c r="M43" s="1" t="s">
        <v>168</v>
      </c>
      <c r="N43" s="7">
        <v>1321</v>
      </c>
      <c r="O43" s="7" t="str">
        <f t="shared" si="4"/>
        <v>14 век</v>
      </c>
      <c r="P43" s="7">
        <f t="shared" si="5"/>
        <v>56</v>
      </c>
      <c r="Q43" s="7" t="str">
        <f t="shared" si="6"/>
        <v>от 50 до 60 лет</v>
      </c>
      <c r="R43" s="7">
        <f t="shared" si="12"/>
        <v>16</v>
      </c>
      <c r="S43" s="7" t="str">
        <f t="shared" si="10"/>
        <v>2021</v>
      </c>
      <c r="T43" s="7" t="s">
        <v>5</v>
      </c>
      <c r="U43" s="7" t="s">
        <v>169</v>
      </c>
      <c r="V43" s="7" t="s">
        <v>7</v>
      </c>
      <c r="W43" s="7" t="s">
        <v>15</v>
      </c>
      <c r="X43" s="26">
        <f t="shared" si="11"/>
        <v>50</v>
      </c>
      <c r="Y43" s="7" t="s">
        <v>16</v>
      </c>
      <c r="Z43" s="6">
        <v>44360</v>
      </c>
      <c r="AA43" s="7">
        <v>800</v>
      </c>
    </row>
    <row r="44" spans="1:27" s="7" customFormat="1" ht="30" customHeight="1" x14ac:dyDescent="0.3">
      <c r="A44" s="1" t="s">
        <v>57</v>
      </c>
      <c r="B44" s="7" t="s">
        <v>58</v>
      </c>
      <c r="C44" s="11">
        <v>2017</v>
      </c>
      <c r="E44" s="13">
        <v>1989</v>
      </c>
      <c r="F44" s="7" t="s">
        <v>383</v>
      </c>
      <c r="G44" s="7" t="s">
        <v>26</v>
      </c>
      <c r="H44" s="6">
        <v>20036</v>
      </c>
      <c r="I44" s="6">
        <f>EDATE(H44,12000)</f>
        <v>385279</v>
      </c>
      <c r="J44" s="6" t="str">
        <f t="shared" si="3"/>
        <v>2954</v>
      </c>
      <c r="L44" s="7" t="s">
        <v>42</v>
      </c>
      <c r="M44" s="1" t="s">
        <v>170</v>
      </c>
      <c r="N44" s="7">
        <v>2015</v>
      </c>
      <c r="O44" s="7" t="str">
        <f t="shared" si="4"/>
        <v>21 век</v>
      </c>
      <c r="P44" s="7">
        <f t="shared" si="5"/>
        <v>61</v>
      </c>
      <c r="Q44" s="7" t="str">
        <f t="shared" si="6"/>
        <v>от 60 до 70 лет</v>
      </c>
      <c r="R44" s="7">
        <f t="shared" si="12"/>
        <v>8</v>
      </c>
      <c r="S44" s="7" t="str">
        <f t="shared" si="10"/>
        <v>2021</v>
      </c>
      <c r="T44" s="7" t="s">
        <v>5</v>
      </c>
      <c r="U44" s="7" t="s">
        <v>18</v>
      </c>
      <c r="V44" s="7" t="s">
        <v>7</v>
      </c>
      <c r="W44" s="7" t="s">
        <v>29</v>
      </c>
      <c r="X44" s="26">
        <f t="shared" si="11"/>
        <v>52</v>
      </c>
      <c r="Y44" s="7" t="s">
        <v>16</v>
      </c>
      <c r="Z44" s="6">
        <v>44368</v>
      </c>
      <c r="AA44" s="7">
        <v>416</v>
      </c>
    </row>
    <row r="45" spans="1:27" s="7" customFormat="1" ht="30" customHeight="1" x14ac:dyDescent="0.3">
      <c r="A45" s="1" t="s">
        <v>171</v>
      </c>
      <c r="B45" s="7" t="s">
        <v>172</v>
      </c>
      <c r="F45" s="7" t="s">
        <v>382</v>
      </c>
      <c r="H45" s="6">
        <v>27292</v>
      </c>
      <c r="I45" s="6">
        <f>EDATE(H45,12000)</f>
        <v>392535</v>
      </c>
      <c r="J45" s="6" t="str">
        <f t="shared" si="3"/>
        <v>2974</v>
      </c>
      <c r="L45" s="7" t="s">
        <v>3</v>
      </c>
      <c r="M45" s="1" t="s">
        <v>173</v>
      </c>
      <c r="N45" s="7">
        <v>2015</v>
      </c>
      <c r="O45" s="7" t="str">
        <f t="shared" si="4"/>
        <v>21 век</v>
      </c>
      <c r="P45" s="7">
        <f t="shared" si="5"/>
        <v>41</v>
      </c>
      <c r="Q45" s="7" t="str">
        <f t="shared" si="6"/>
        <v>от 40 до 50 лет</v>
      </c>
      <c r="R45" s="7">
        <f t="shared" si="12"/>
        <v>13</v>
      </c>
      <c r="S45" s="7" t="str">
        <f t="shared" si="10"/>
        <v>2021</v>
      </c>
      <c r="T45" s="7" t="s">
        <v>5</v>
      </c>
      <c r="U45" s="7" t="s">
        <v>18</v>
      </c>
      <c r="V45" s="7" t="s">
        <v>7</v>
      </c>
      <c r="W45" s="7" t="s">
        <v>15</v>
      </c>
      <c r="X45" s="26">
        <f t="shared" si="11"/>
        <v>52.92307692307692</v>
      </c>
      <c r="Y45" s="7" t="s">
        <v>16</v>
      </c>
      <c r="Z45" s="6">
        <v>44381</v>
      </c>
      <c r="AA45" s="7">
        <v>688</v>
      </c>
    </row>
    <row r="46" spans="1:27" s="7" customFormat="1" ht="30" customHeight="1" x14ac:dyDescent="0.3">
      <c r="A46" s="1" t="s">
        <v>40</v>
      </c>
      <c r="B46" s="7" t="s">
        <v>41</v>
      </c>
      <c r="F46" s="7" t="s">
        <v>383</v>
      </c>
      <c r="G46" s="7" t="s">
        <v>26</v>
      </c>
      <c r="H46" s="6">
        <v>9587</v>
      </c>
      <c r="I46" s="6">
        <f>EDATE(H46,12000)</f>
        <v>374830</v>
      </c>
      <c r="J46" s="6" t="str">
        <f t="shared" si="3"/>
        <v>2926</v>
      </c>
      <c r="K46" s="6">
        <v>38661</v>
      </c>
      <c r="L46" s="7" t="s">
        <v>42</v>
      </c>
      <c r="M46" s="1" t="s">
        <v>174</v>
      </c>
      <c r="N46" s="7">
        <v>1969</v>
      </c>
      <c r="O46" s="7" t="str">
        <f t="shared" si="4"/>
        <v>20 век</v>
      </c>
      <c r="P46" s="7">
        <f t="shared" si="5"/>
        <v>43</v>
      </c>
      <c r="Q46" s="7" t="str">
        <f t="shared" si="6"/>
        <v>от 40 до 50 лет</v>
      </c>
      <c r="R46" s="7">
        <f t="shared" si="12"/>
        <v>6</v>
      </c>
      <c r="S46" s="7" t="str">
        <f t="shared" si="10"/>
        <v>2021</v>
      </c>
      <c r="T46" s="7" t="s">
        <v>5</v>
      </c>
      <c r="U46" s="7" t="s">
        <v>18</v>
      </c>
      <c r="V46" s="7" t="s">
        <v>7</v>
      </c>
      <c r="W46" s="7" t="s">
        <v>60</v>
      </c>
      <c r="X46" s="26">
        <f t="shared" si="11"/>
        <v>96</v>
      </c>
      <c r="Y46" s="7" t="s">
        <v>16</v>
      </c>
      <c r="Z46" s="6">
        <v>44387</v>
      </c>
      <c r="AA46" s="7">
        <v>576</v>
      </c>
    </row>
    <row r="47" spans="1:27" s="7" customFormat="1" ht="30" customHeight="1" x14ac:dyDescent="0.3">
      <c r="A47" s="1" t="s">
        <v>159</v>
      </c>
      <c r="B47" s="7" t="s">
        <v>160</v>
      </c>
      <c r="F47" s="7" t="s">
        <v>383</v>
      </c>
      <c r="H47" s="6"/>
      <c r="I47" s="6" t="str">
        <f>IF(H47="","",EDATE(H47,12000))</f>
        <v/>
      </c>
      <c r="J47" s="6" t="str">
        <f t="shared" si="3"/>
        <v/>
      </c>
      <c r="L47" s="7" t="s">
        <v>100</v>
      </c>
      <c r="M47" s="1" t="s">
        <v>175</v>
      </c>
      <c r="N47" s="7">
        <v>2021</v>
      </c>
      <c r="O47" s="7" t="str">
        <f t="shared" si="4"/>
        <v>21 век</v>
      </c>
      <c r="P47" s="7" t="str">
        <f t="shared" si="5"/>
        <v/>
      </c>
      <c r="Q47" s="7" t="str">
        <f t="shared" si="6"/>
        <v/>
      </c>
      <c r="R47" s="7">
        <f t="shared" si="12"/>
        <v>3</v>
      </c>
      <c r="S47" s="7" t="str">
        <f t="shared" si="10"/>
        <v>2021</v>
      </c>
      <c r="T47" s="7" t="s">
        <v>102</v>
      </c>
      <c r="U47" s="7" t="s">
        <v>103</v>
      </c>
      <c r="V47" s="7" t="s">
        <v>127</v>
      </c>
      <c r="W47" s="7" t="s">
        <v>29</v>
      </c>
      <c r="X47" s="26">
        <f t="shared" si="11"/>
        <v>74.666666666666671</v>
      </c>
      <c r="Y47" s="7" t="s">
        <v>16</v>
      </c>
      <c r="Z47" s="6">
        <v>44390</v>
      </c>
      <c r="AA47" s="7">
        <v>224</v>
      </c>
    </row>
    <row r="48" spans="1:27" s="7" customFormat="1" ht="30" customHeight="1" x14ac:dyDescent="0.3">
      <c r="A48" s="1" t="s">
        <v>176</v>
      </c>
      <c r="B48" s="7" t="s">
        <v>177</v>
      </c>
      <c r="F48" s="7" t="s">
        <v>383</v>
      </c>
      <c r="G48" s="7" t="s">
        <v>26</v>
      </c>
      <c r="H48" s="6">
        <v>14177</v>
      </c>
      <c r="I48" s="6">
        <f>EDATE(H48,12000)</f>
        <v>379420</v>
      </c>
      <c r="J48" s="6" t="str">
        <f t="shared" si="3"/>
        <v>2938</v>
      </c>
      <c r="K48" s="6">
        <v>33004</v>
      </c>
      <c r="L48" s="7" t="s">
        <v>76</v>
      </c>
      <c r="M48" s="1" t="s">
        <v>178</v>
      </c>
      <c r="N48" s="7">
        <v>1969</v>
      </c>
      <c r="O48" s="7" t="str">
        <f t="shared" si="4"/>
        <v>20 век</v>
      </c>
      <c r="P48" s="7">
        <f t="shared" si="5"/>
        <v>31</v>
      </c>
      <c r="Q48" s="7" t="str">
        <f t="shared" si="6"/>
        <v>от 30 до 40 лет</v>
      </c>
      <c r="R48" s="7">
        <f t="shared" si="12"/>
        <v>2</v>
      </c>
      <c r="S48" s="7" t="str">
        <f t="shared" si="10"/>
        <v>2021</v>
      </c>
      <c r="T48" s="7" t="s">
        <v>5</v>
      </c>
      <c r="U48" s="7" t="s">
        <v>169</v>
      </c>
      <c r="V48" s="7" t="s">
        <v>7</v>
      </c>
      <c r="W48" s="7" t="s">
        <v>19</v>
      </c>
      <c r="X48" s="26">
        <f t="shared" si="11"/>
        <v>96</v>
      </c>
      <c r="Y48" s="7" t="s">
        <v>16</v>
      </c>
      <c r="Z48" s="6">
        <v>44392</v>
      </c>
      <c r="AA48" s="7">
        <v>192</v>
      </c>
    </row>
    <row r="49" spans="1:27" s="7" customFormat="1" ht="30" customHeight="1" x14ac:dyDescent="0.3">
      <c r="A49" s="1" t="s">
        <v>179</v>
      </c>
      <c r="B49" s="7" t="s">
        <v>180</v>
      </c>
      <c r="F49" s="7" t="s">
        <v>384</v>
      </c>
      <c r="G49" s="7" t="s">
        <v>2</v>
      </c>
      <c r="H49" s="6">
        <v>9372</v>
      </c>
      <c r="I49" s="6">
        <f>EDATE(H49,12000)</f>
        <v>374615</v>
      </c>
      <c r="J49" s="6" t="str">
        <f t="shared" si="3"/>
        <v>2925</v>
      </c>
      <c r="K49" s="6">
        <v>33523</v>
      </c>
      <c r="L49" s="7" t="s">
        <v>76</v>
      </c>
      <c r="M49" s="1" t="s">
        <v>181</v>
      </c>
      <c r="N49" s="7">
        <v>1972</v>
      </c>
      <c r="O49" s="7" t="str">
        <f t="shared" si="4"/>
        <v>20 век</v>
      </c>
      <c r="P49" s="7">
        <f t="shared" si="5"/>
        <v>47</v>
      </c>
      <c r="Q49" s="7" t="str">
        <f t="shared" si="6"/>
        <v>от 40 до 50 лет</v>
      </c>
      <c r="R49" s="7">
        <f t="shared" si="12"/>
        <v>2</v>
      </c>
      <c r="S49" s="7" t="str">
        <f t="shared" si="10"/>
        <v>2021</v>
      </c>
      <c r="T49" s="7" t="s">
        <v>5</v>
      </c>
      <c r="U49" s="7" t="s">
        <v>14</v>
      </c>
      <c r="V49" s="7" t="s">
        <v>7</v>
      </c>
      <c r="W49" s="7" t="s">
        <v>15</v>
      </c>
      <c r="X49" s="26">
        <f t="shared" si="11"/>
        <v>128</v>
      </c>
      <c r="Y49" s="7" t="s">
        <v>16</v>
      </c>
      <c r="Z49" s="6">
        <v>44394</v>
      </c>
      <c r="AA49" s="7">
        <v>256</v>
      </c>
    </row>
    <row r="50" spans="1:27" s="7" customFormat="1" ht="30" customHeight="1" x14ac:dyDescent="0.3">
      <c r="A50" s="1" t="s">
        <v>182</v>
      </c>
      <c r="B50" s="7" t="s">
        <v>183</v>
      </c>
      <c r="F50" s="7" t="s">
        <v>382</v>
      </c>
      <c r="H50" s="6"/>
      <c r="I50" s="6" t="str">
        <f>IF(H50="","",EDATE(H50,12000))</f>
        <v/>
      </c>
      <c r="J50" s="6" t="str">
        <f t="shared" si="3"/>
        <v/>
      </c>
      <c r="L50" s="7" t="s">
        <v>130</v>
      </c>
      <c r="M50" s="1" t="s">
        <v>184</v>
      </c>
      <c r="N50" s="7">
        <v>2012</v>
      </c>
      <c r="O50" s="7" t="str">
        <f t="shared" si="4"/>
        <v>21 век</v>
      </c>
      <c r="P50" s="7" t="str">
        <f t="shared" si="5"/>
        <v/>
      </c>
      <c r="Q50" s="7" t="str">
        <f t="shared" si="6"/>
        <v/>
      </c>
      <c r="R50" s="7">
        <f t="shared" si="12"/>
        <v>3</v>
      </c>
      <c r="S50" s="7" t="str">
        <f t="shared" si="10"/>
        <v>2021</v>
      </c>
      <c r="T50" s="7" t="s">
        <v>102</v>
      </c>
      <c r="U50" s="7" t="s">
        <v>103</v>
      </c>
      <c r="V50" s="7" t="s">
        <v>104</v>
      </c>
      <c r="W50" s="7" t="s">
        <v>185</v>
      </c>
      <c r="X50" s="26">
        <f t="shared" si="11"/>
        <v>117.33333333333333</v>
      </c>
      <c r="Y50" s="7" t="s">
        <v>16</v>
      </c>
      <c r="Z50" s="6">
        <v>44397</v>
      </c>
      <c r="AA50" s="7">
        <v>352</v>
      </c>
    </row>
    <row r="51" spans="1:27" s="7" customFormat="1" ht="30" customHeight="1" x14ac:dyDescent="0.3">
      <c r="A51" s="1" t="s">
        <v>186</v>
      </c>
      <c r="B51" s="7" t="s">
        <v>187</v>
      </c>
      <c r="C51" s="11">
        <v>1946</v>
      </c>
      <c r="F51" s="7" t="s">
        <v>383</v>
      </c>
      <c r="G51" s="7" t="s">
        <v>63</v>
      </c>
      <c r="H51" s="6" t="s">
        <v>188</v>
      </c>
      <c r="I51" s="6">
        <f>DATEVALUE(LEFT(H51,LEN(H51)-4)&amp;RIGHT(H51,4)+1000)</f>
        <v>357027</v>
      </c>
      <c r="J51" s="6" t="str">
        <f t="shared" si="3"/>
        <v>2877</v>
      </c>
      <c r="K51" s="6">
        <v>22867</v>
      </c>
      <c r="L51" s="7" t="s">
        <v>189</v>
      </c>
      <c r="M51" s="1" t="s">
        <v>190</v>
      </c>
      <c r="N51" s="7">
        <v>1927</v>
      </c>
      <c r="O51" s="7" t="str">
        <f t="shared" si="4"/>
        <v>20 век</v>
      </c>
      <c r="P51" s="7">
        <f t="shared" si="5"/>
        <v>50</v>
      </c>
      <c r="Q51" s="7" t="str">
        <f t="shared" si="6"/>
        <v>от 50 до 60 лет</v>
      </c>
      <c r="R51" s="7">
        <f t="shared" si="12"/>
        <v>5</v>
      </c>
      <c r="S51" s="7" t="str">
        <f t="shared" si="10"/>
        <v>2021</v>
      </c>
      <c r="T51" s="7" t="s">
        <v>5</v>
      </c>
      <c r="U51" s="7" t="s">
        <v>18</v>
      </c>
      <c r="V51" s="7" t="s">
        <v>7</v>
      </c>
      <c r="W51" s="7" t="s">
        <v>15</v>
      </c>
      <c r="X51" s="26">
        <f t="shared" si="11"/>
        <v>57.6</v>
      </c>
      <c r="Y51" s="7" t="s">
        <v>16</v>
      </c>
      <c r="Z51" s="6">
        <v>44402</v>
      </c>
      <c r="AA51" s="7">
        <v>288</v>
      </c>
    </row>
    <row r="52" spans="1:27" s="7" customFormat="1" ht="30" customHeight="1" x14ac:dyDescent="0.3">
      <c r="A52" s="1" t="s">
        <v>191</v>
      </c>
      <c r="B52" s="7" t="s">
        <v>192</v>
      </c>
      <c r="F52" s="7" t="s">
        <v>382</v>
      </c>
      <c r="H52" s="6">
        <v>31660</v>
      </c>
      <c r="I52" s="6">
        <f>EDATE(H52,12000)</f>
        <v>396903</v>
      </c>
      <c r="J52" s="6" t="str">
        <f t="shared" si="3"/>
        <v>2986</v>
      </c>
      <c r="L52" s="7" t="s">
        <v>100</v>
      </c>
      <c r="M52" s="1" t="s">
        <v>193</v>
      </c>
      <c r="N52" s="7">
        <v>2014</v>
      </c>
      <c r="O52" s="7" t="str">
        <f t="shared" si="4"/>
        <v>21 век</v>
      </c>
      <c r="P52" s="7">
        <f t="shared" si="5"/>
        <v>28</v>
      </c>
      <c r="Q52" s="7" t="str">
        <f t="shared" si="6"/>
        <v>до 30 лет</v>
      </c>
      <c r="R52" s="7">
        <f t="shared" si="12"/>
        <v>4</v>
      </c>
      <c r="S52" s="7" t="str">
        <f t="shared" si="10"/>
        <v>2021</v>
      </c>
      <c r="T52" s="7" t="s">
        <v>102</v>
      </c>
      <c r="U52" s="7" t="s">
        <v>103</v>
      </c>
      <c r="V52" s="7" t="s">
        <v>127</v>
      </c>
      <c r="W52" s="7" t="s">
        <v>15</v>
      </c>
      <c r="X52" s="26">
        <f t="shared" si="11"/>
        <v>80</v>
      </c>
      <c r="Y52" s="7" t="s">
        <v>16</v>
      </c>
      <c r="Z52" s="6">
        <v>44406</v>
      </c>
      <c r="AA52" s="7">
        <v>320</v>
      </c>
    </row>
    <row r="53" spans="1:27" s="7" customFormat="1" ht="30" customHeight="1" x14ac:dyDescent="0.3">
      <c r="A53" s="1" t="s">
        <v>179</v>
      </c>
      <c r="B53" s="7" t="s">
        <v>180</v>
      </c>
      <c r="F53" s="7" t="s">
        <v>384</v>
      </c>
      <c r="G53" s="7" t="s">
        <v>2</v>
      </c>
      <c r="H53" s="6">
        <v>9372</v>
      </c>
      <c r="I53" s="6">
        <f>EDATE(H53,12000)</f>
        <v>374615</v>
      </c>
      <c r="J53" s="6" t="str">
        <f t="shared" si="3"/>
        <v>2925</v>
      </c>
      <c r="K53" s="6">
        <v>33523</v>
      </c>
      <c r="L53" s="7" t="s">
        <v>76</v>
      </c>
      <c r="M53" s="1" t="s">
        <v>194</v>
      </c>
      <c r="N53" s="7">
        <v>1965</v>
      </c>
      <c r="O53" s="7" t="str">
        <f t="shared" si="4"/>
        <v>20 век</v>
      </c>
      <c r="P53" s="7">
        <f t="shared" si="5"/>
        <v>40</v>
      </c>
      <c r="Q53" s="7" t="str">
        <f t="shared" si="6"/>
        <v>от 40 до 50 лет</v>
      </c>
      <c r="R53" s="7">
        <f t="shared" si="12"/>
        <v>5</v>
      </c>
      <c r="S53" s="7" t="str">
        <f t="shared" si="10"/>
        <v>2021</v>
      </c>
      <c r="T53" s="7" t="s">
        <v>5</v>
      </c>
      <c r="U53" s="7" t="s">
        <v>14</v>
      </c>
      <c r="V53" s="7" t="s">
        <v>7</v>
      </c>
      <c r="W53" s="7" t="s">
        <v>15</v>
      </c>
      <c r="X53" s="26">
        <f t="shared" si="11"/>
        <v>64</v>
      </c>
      <c r="Y53" s="7" t="s">
        <v>16</v>
      </c>
      <c r="Z53" s="6">
        <v>44411</v>
      </c>
      <c r="AA53" s="7">
        <v>320</v>
      </c>
    </row>
    <row r="54" spans="1:27" s="7" customFormat="1" ht="30" customHeight="1" x14ac:dyDescent="0.3">
      <c r="A54" s="1" t="s">
        <v>40</v>
      </c>
      <c r="B54" s="7" t="s">
        <v>41</v>
      </c>
      <c r="F54" s="7" t="s">
        <v>383</v>
      </c>
      <c r="G54" s="7" t="s">
        <v>26</v>
      </c>
      <c r="H54" s="6">
        <v>9587</v>
      </c>
      <c r="I54" s="6">
        <f>EDATE(H54,12000)</f>
        <v>374830</v>
      </c>
      <c r="J54" s="6" t="str">
        <f t="shared" si="3"/>
        <v>2926</v>
      </c>
      <c r="K54" s="6">
        <v>38661</v>
      </c>
      <c r="L54" s="7" t="s">
        <v>42</v>
      </c>
      <c r="M54" s="1" t="s">
        <v>195</v>
      </c>
      <c r="N54" s="7">
        <v>1985</v>
      </c>
      <c r="O54" s="7" t="str">
        <f t="shared" si="4"/>
        <v>20 век</v>
      </c>
      <c r="P54" s="7">
        <f t="shared" si="5"/>
        <v>59</v>
      </c>
      <c r="Q54" s="7" t="str">
        <f t="shared" si="6"/>
        <v>от 50 до 60 лет</v>
      </c>
      <c r="R54" s="7">
        <f t="shared" si="12"/>
        <v>7</v>
      </c>
      <c r="S54" s="7" t="str">
        <f t="shared" si="10"/>
        <v>2021</v>
      </c>
      <c r="T54" s="7" t="s">
        <v>5</v>
      </c>
      <c r="U54" s="7" t="s">
        <v>18</v>
      </c>
      <c r="V54" s="7" t="s">
        <v>7</v>
      </c>
      <c r="W54" s="7" t="s">
        <v>60</v>
      </c>
      <c r="X54" s="26">
        <f t="shared" si="11"/>
        <v>66.285714285714292</v>
      </c>
      <c r="Y54" s="7" t="s">
        <v>16</v>
      </c>
      <c r="Z54" s="6">
        <v>44418</v>
      </c>
      <c r="AA54" s="7">
        <v>464</v>
      </c>
    </row>
    <row r="55" spans="1:27" s="7" customFormat="1" ht="30" customHeight="1" x14ac:dyDescent="0.3">
      <c r="A55" s="1" t="s">
        <v>36</v>
      </c>
      <c r="B55" s="7" t="s">
        <v>37</v>
      </c>
      <c r="F55" s="7" t="s">
        <v>383</v>
      </c>
      <c r="H55" s="6">
        <v>9040</v>
      </c>
      <c r="I55" s="6">
        <f>EDATE(H55,12000)</f>
        <v>374283</v>
      </c>
      <c r="J55" s="6" t="str">
        <f t="shared" si="3"/>
        <v>2924</v>
      </c>
      <c r="K55" s="6">
        <v>30919</v>
      </c>
      <c r="L55" s="7" t="s">
        <v>3</v>
      </c>
      <c r="M55" s="1" t="s">
        <v>196</v>
      </c>
      <c r="N55" s="7">
        <v>1951</v>
      </c>
      <c r="O55" s="7" t="str">
        <f t="shared" si="4"/>
        <v>20 век</v>
      </c>
      <c r="P55" s="7">
        <f t="shared" si="5"/>
        <v>27</v>
      </c>
      <c r="Q55" s="7" t="str">
        <f t="shared" si="6"/>
        <v>до 30 лет</v>
      </c>
      <c r="R55" s="7">
        <f t="shared" si="12"/>
        <v>3</v>
      </c>
      <c r="S55" s="7" t="str">
        <f t="shared" si="10"/>
        <v>2021</v>
      </c>
      <c r="T55" s="7" t="s">
        <v>5</v>
      </c>
      <c r="U55" s="7" t="s">
        <v>14</v>
      </c>
      <c r="V55" s="7" t="s">
        <v>7</v>
      </c>
      <c r="W55" s="7" t="s">
        <v>19</v>
      </c>
      <c r="X55" s="26">
        <f t="shared" si="11"/>
        <v>43.666666666666664</v>
      </c>
      <c r="Y55" s="7" t="s">
        <v>16</v>
      </c>
      <c r="Z55" s="6">
        <v>44421</v>
      </c>
      <c r="AA55" s="7">
        <v>131</v>
      </c>
    </row>
    <row r="56" spans="1:27" s="7" customFormat="1" ht="30" customHeight="1" x14ac:dyDescent="0.3">
      <c r="A56" s="1" t="s">
        <v>36</v>
      </c>
      <c r="B56" s="7" t="s">
        <v>37</v>
      </c>
      <c r="F56" s="7" t="s">
        <v>383</v>
      </c>
      <c r="H56" s="6">
        <v>9040</v>
      </c>
      <c r="I56" s="6">
        <f>EDATE(H56,12000)</f>
        <v>374283</v>
      </c>
      <c r="J56" s="6" t="str">
        <f t="shared" si="3"/>
        <v>2924</v>
      </c>
      <c r="K56" s="6">
        <v>30919</v>
      </c>
      <c r="L56" s="7" t="s">
        <v>3</v>
      </c>
      <c r="M56" s="1" t="s">
        <v>197</v>
      </c>
      <c r="N56" s="7">
        <v>1958</v>
      </c>
      <c r="O56" s="7" t="str">
        <f t="shared" si="4"/>
        <v>20 век</v>
      </c>
      <c r="P56" s="7">
        <f t="shared" si="5"/>
        <v>34</v>
      </c>
      <c r="Q56" s="7" t="str">
        <f t="shared" si="6"/>
        <v>от 30 до 40 лет</v>
      </c>
      <c r="R56" s="7">
        <f t="shared" si="12"/>
        <v>4</v>
      </c>
      <c r="S56" s="7" t="str">
        <f t="shared" si="10"/>
        <v>2021</v>
      </c>
      <c r="T56" s="7" t="s">
        <v>5</v>
      </c>
      <c r="U56" s="7" t="s">
        <v>14</v>
      </c>
      <c r="V56" s="7" t="s">
        <v>7</v>
      </c>
      <c r="W56" s="7" t="s">
        <v>19</v>
      </c>
      <c r="X56" s="26">
        <f t="shared" si="11"/>
        <v>23.25</v>
      </c>
      <c r="Y56" s="7" t="s">
        <v>16</v>
      </c>
      <c r="Z56" s="6">
        <v>44425</v>
      </c>
      <c r="AA56" s="7">
        <v>93</v>
      </c>
    </row>
    <row r="57" spans="1:27" s="7" customFormat="1" ht="30" customHeight="1" x14ac:dyDescent="0.3">
      <c r="A57" s="1" t="s">
        <v>198</v>
      </c>
      <c r="B57" s="7" t="s">
        <v>199</v>
      </c>
      <c r="F57" s="7" t="s">
        <v>383</v>
      </c>
      <c r="H57" s="6" t="s">
        <v>200</v>
      </c>
      <c r="I57" s="6">
        <f>DATEVALUE(LEFT(H57,LEN(H57)-4)&amp;RIGHT(H57,4)+1000)</f>
        <v>364051</v>
      </c>
      <c r="J57" s="6" t="str">
        <f t="shared" si="3"/>
        <v>2896</v>
      </c>
      <c r="K57" s="6">
        <v>14966</v>
      </c>
      <c r="L57" s="7" t="s">
        <v>3</v>
      </c>
      <c r="M57" s="1" t="s">
        <v>201</v>
      </c>
      <c r="N57" s="7">
        <v>1925</v>
      </c>
      <c r="O57" s="7" t="str">
        <f t="shared" si="4"/>
        <v>20 век</v>
      </c>
      <c r="P57" s="7">
        <f t="shared" si="5"/>
        <v>29</v>
      </c>
      <c r="Q57" s="7" t="str">
        <f t="shared" si="6"/>
        <v>до 30 лет</v>
      </c>
      <c r="R57" s="7">
        <f t="shared" si="12"/>
        <v>4</v>
      </c>
      <c r="S57" s="7" t="str">
        <f t="shared" si="10"/>
        <v>2021</v>
      </c>
      <c r="T57" s="7" t="s">
        <v>5</v>
      </c>
      <c r="U57" s="7" t="s">
        <v>18</v>
      </c>
      <c r="V57" s="7" t="s">
        <v>7</v>
      </c>
      <c r="W57" s="7" t="s">
        <v>202</v>
      </c>
      <c r="X57" s="26">
        <f t="shared" si="11"/>
        <v>28.25</v>
      </c>
      <c r="Y57" s="7" t="s">
        <v>16</v>
      </c>
      <c r="Z57" s="6">
        <v>44429</v>
      </c>
      <c r="AA57" s="7">
        <v>113</v>
      </c>
    </row>
    <row r="58" spans="1:27" s="7" customFormat="1" ht="30" customHeight="1" x14ac:dyDescent="0.3">
      <c r="A58" s="1" t="s">
        <v>198</v>
      </c>
      <c r="B58" s="7" t="s">
        <v>199</v>
      </c>
      <c r="F58" s="7" t="s">
        <v>383</v>
      </c>
      <c r="H58" s="6" t="s">
        <v>200</v>
      </c>
      <c r="I58" s="6">
        <f>DATEVALUE(LEFT(H58,LEN(H58)-4)&amp;RIGHT(H58,4)+1000)</f>
        <v>364051</v>
      </c>
      <c r="J58" s="6" t="str">
        <f t="shared" si="3"/>
        <v>2896</v>
      </c>
      <c r="K58" s="6">
        <v>14966</v>
      </c>
      <c r="L58" s="7" t="s">
        <v>3</v>
      </c>
      <c r="M58" s="1" t="s">
        <v>203</v>
      </c>
      <c r="N58" s="7">
        <v>1934</v>
      </c>
      <c r="O58" s="7" t="str">
        <f t="shared" si="4"/>
        <v>20 век</v>
      </c>
      <c r="P58" s="7">
        <f t="shared" si="5"/>
        <v>38</v>
      </c>
      <c r="Q58" s="7" t="str">
        <f t="shared" si="6"/>
        <v>от 30 до 40 лет</v>
      </c>
      <c r="R58" s="7">
        <f t="shared" si="12"/>
        <v>13</v>
      </c>
      <c r="S58" s="7" t="str">
        <f t="shared" si="10"/>
        <v>2021</v>
      </c>
      <c r="T58" s="7" t="s">
        <v>5</v>
      </c>
      <c r="U58" s="7" t="s">
        <v>18</v>
      </c>
      <c r="V58" s="7" t="s">
        <v>7</v>
      </c>
      <c r="W58" s="7" t="s">
        <v>202</v>
      </c>
      <c r="X58" s="26">
        <f t="shared" si="11"/>
        <v>20.384615384615383</v>
      </c>
      <c r="Y58" s="7" t="s">
        <v>16</v>
      </c>
      <c r="Z58" s="6">
        <v>44442</v>
      </c>
      <c r="AA58" s="7">
        <v>265</v>
      </c>
    </row>
    <row r="59" spans="1:27" s="7" customFormat="1" ht="30" customHeight="1" x14ac:dyDescent="0.3">
      <c r="A59" s="1" t="s">
        <v>204</v>
      </c>
      <c r="B59" s="7" t="s">
        <v>205</v>
      </c>
      <c r="F59" s="7" t="s">
        <v>383</v>
      </c>
      <c r="H59" s="6">
        <v>24439</v>
      </c>
      <c r="I59" s="6">
        <f>EDATE(H59,12000)</f>
        <v>389682</v>
      </c>
      <c r="J59" s="6" t="str">
        <f t="shared" si="3"/>
        <v>2966</v>
      </c>
      <c r="L59" s="7" t="s">
        <v>100</v>
      </c>
      <c r="M59" s="1" t="s">
        <v>206</v>
      </c>
      <c r="N59" s="7">
        <v>2019</v>
      </c>
      <c r="O59" s="7" t="str">
        <f t="shared" si="4"/>
        <v>21 век</v>
      </c>
      <c r="P59" s="7">
        <f t="shared" si="5"/>
        <v>53</v>
      </c>
      <c r="Q59" s="7" t="str">
        <f t="shared" si="6"/>
        <v>от 50 до 60 лет</v>
      </c>
      <c r="R59" s="7">
        <f t="shared" si="12"/>
        <v>5</v>
      </c>
      <c r="S59" s="7" t="str">
        <f t="shared" si="10"/>
        <v>2021</v>
      </c>
      <c r="T59" s="7" t="s">
        <v>102</v>
      </c>
      <c r="U59" s="7" t="s">
        <v>103</v>
      </c>
      <c r="V59" s="7" t="s">
        <v>104</v>
      </c>
      <c r="W59" s="7" t="s">
        <v>207</v>
      </c>
      <c r="X59" s="26">
        <f t="shared" si="11"/>
        <v>64</v>
      </c>
      <c r="Y59" s="7" t="s">
        <v>16</v>
      </c>
      <c r="Z59" s="6">
        <v>44447</v>
      </c>
      <c r="AA59" s="7">
        <v>320</v>
      </c>
    </row>
    <row r="60" spans="1:27" s="7" customFormat="1" ht="30" customHeight="1" x14ac:dyDescent="0.3">
      <c r="A60" s="1" t="s">
        <v>208</v>
      </c>
      <c r="B60" s="7" t="s">
        <v>209</v>
      </c>
      <c r="F60" s="7" t="s">
        <v>383</v>
      </c>
      <c r="H60" s="6">
        <v>30358</v>
      </c>
      <c r="I60" s="6">
        <f>EDATE(H60,12000)</f>
        <v>395601</v>
      </c>
      <c r="J60" s="6" t="str">
        <f t="shared" si="3"/>
        <v>2983</v>
      </c>
      <c r="L60" s="7" t="s">
        <v>100</v>
      </c>
      <c r="M60" s="1" t="s">
        <v>210</v>
      </c>
      <c r="N60" s="7">
        <v>2019</v>
      </c>
      <c r="O60" s="7" t="str">
        <f t="shared" si="4"/>
        <v>21 век</v>
      </c>
      <c r="P60" s="7">
        <f t="shared" si="5"/>
        <v>36</v>
      </c>
      <c r="Q60" s="7" t="str">
        <f t="shared" si="6"/>
        <v>от 30 до 40 лет</v>
      </c>
      <c r="R60" s="7">
        <f t="shared" si="12"/>
        <v>4</v>
      </c>
      <c r="S60" s="7" t="str">
        <f t="shared" si="10"/>
        <v>2021</v>
      </c>
      <c r="T60" s="7" t="s">
        <v>102</v>
      </c>
      <c r="U60" s="7" t="s">
        <v>103</v>
      </c>
      <c r="V60" s="7" t="s">
        <v>104</v>
      </c>
      <c r="W60" s="7" t="s">
        <v>211</v>
      </c>
      <c r="X60" s="26">
        <f t="shared" si="11"/>
        <v>76</v>
      </c>
      <c r="Y60" s="7" t="s">
        <v>16</v>
      </c>
      <c r="Z60" s="6">
        <v>44451</v>
      </c>
      <c r="AA60" s="7">
        <v>304</v>
      </c>
    </row>
    <row r="61" spans="1:27" s="7" customFormat="1" ht="30" customHeight="1" x14ac:dyDescent="0.3">
      <c r="A61" s="1" t="s">
        <v>212</v>
      </c>
      <c r="B61" s="7" t="s">
        <v>213</v>
      </c>
      <c r="F61" s="7" t="s">
        <v>383</v>
      </c>
      <c r="H61" s="6">
        <v>28709</v>
      </c>
      <c r="I61" s="6">
        <f>EDATE(H61,12000)</f>
        <v>393952</v>
      </c>
      <c r="J61" s="6" t="str">
        <f t="shared" si="3"/>
        <v>2978</v>
      </c>
      <c r="L61" s="7" t="s">
        <v>100</v>
      </c>
      <c r="M61" s="1" t="s">
        <v>214</v>
      </c>
      <c r="N61" s="7">
        <v>2016</v>
      </c>
      <c r="O61" s="7" t="str">
        <f t="shared" si="4"/>
        <v>21 век</v>
      </c>
      <c r="P61" s="7">
        <f t="shared" si="5"/>
        <v>38</v>
      </c>
      <c r="Q61" s="7" t="str">
        <f t="shared" si="6"/>
        <v>от 30 до 40 лет</v>
      </c>
      <c r="R61" s="7">
        <f t="shared" si="12"/>
        <v>7</v>
      </c>
      <c r="S61" s="7" t="str">
        <f t="shared" si="10"/>
        <v>2021</v>
      </c>
      <c r="T61" s="7" t="s">
        <v>5</v>
      </c>
      <c r="U61" s="7" t="s">
        <v>18</v>
      </c>
      <c r="V61" s="7" t="s">
        <v>7</v>
      </c>
      <c r="W61" s="7" t="s">
        <v>15</v>
      </c>
      <c r="X61" s="26">
        <f t="shared" si="11"/>
        <v>59.428571428571431</v>
      </c>
      <c r="Y61" s="7" t="s">
        <v>16</v>
      </c>
      <c r="Z61" s="6">
        <v>44458</v>
      </c>
      <c r="AA61" s="7">
        <v>416</v>
      </c>
    </row>
    <row r="62" spans="1:27" s="7" customFormat="1" ht="30" customHeight="1" x14ac:dyDescent="0.3">
      <c r="A62" s="1" t="s">
        <v>215</v>
      </c>
      <c r="B62" s="7" t="s">
        <v>216</v>
      </c>
      <c r="F62" s="7" t="s">
        <v>383</v>
      </c>
      <c r="H62" s="6" t="s">
        <v>217</v>
      </c>
      <c r="I62" s="6">
        <f>DATEVALUE(LEFT(H62,LEN(H62)-4)&amp;RIGHT(H62,4)+1000)</f>
        <v>363536</v>
      </c>
      <c r="J62" s="6" t="str">
        <f t="shared" si="3"/>
        <v>2895</v>
      </c>
      <c r="K62" s="6">
        <v>25802</v>
      </c>
      <c r="L62" s="7" t="s">
        <v>76</v>
      </c>
      <c r="M62" s="1" t="s">
        <v>218</v>
      </c>
      <c r="N62" s="7">
        <v>1928</v>
      </c>
      <c r="O62" s="7" t="str">
        <f t="shared" si="4"/>
        <v>20 век</v>
      </c>
      <c r="P62" s="7">
        <f t="shared" si="5"/>
        <v>33</v>
      </c>
      <c r="Q62" s="7" t="str">
        <f t="shared" si="6"/>
        <v>от 30 до 40 лет</v>
      </c>
      <c r="R62" s="7">
        <f t="shared" si="12"/>
        <v>6</v>
      </c>
      <c r="S62" s="7" t="str">
        <f t="shared" si="10"/>
        <v>2021</v>
      </c>
      <c r="T62" s="7" t="s">
        <v>102</v>
      </c>
      <c r="U62" s="7" t="s">
        <v>103</v>
      </c>
      <c r="V62" s="7" t="s">
        <v>127</v>
      </c>
      <c r="W62" s="7" t="s">
        <v>219</v>
      </c>
      <c r="X62" s="26">
        <f t="shared" si="11"/>
        <v>53.333333333333336</v>
      </c>
      <c r="Y62" s="7" t="s">
        <v>16</v>
      </c>
      <c r="Z62" s="6">
        <v>44464</v>
      </c>
      <c r="AA62" s="7">
        <v>320</v>
      </c>
    </row>
    <row r="63" spans="1:27" s="7" customFormat="1" ht="30" customHeight="1" x14ac:dyDescent="0.3">
      <c r="A63" s="1" t="s">
        <v>215</v>
      </c>
      <c r="B63" s="7" t="s">
        <v>216</v>
      </c>
      <c r="F63" s="7" t="s">
        <v>383</v>
      </c>
      <c r="H63" s="6" t="s">
        <v>217</v>
      </c>
      <c r="I63" s="6">
        <f>DATEVALUE(LEFT(H63,LEN(H63)-4)&amp;RIGHT(H63,4)+1000)</f>
        <v>363536</v>
      </c>
      <c r="J63" s="6" t="str">
        <f t="shared" si="3"/>
        <v>2895</v>
      </c>
      <c r="K63" s="6">
        <v>25802</v>
      </c>
      <c r="L63" s="7" t="s">
        <v>76</v>
      </c>
      <c r="M63" s="1" t="s">
        <v>220</v>
      </c>
      <c r="N63" s="7">
        <v>1946</v>
      </c>
      <c r="O63" s="7" t="str">
        <f t="shared" si="4"/>
        <v>20 век</v>
      </c>
      <c r="P63" s="7">
        <f t="shared" si="5"/>
        <v>51</v>
      </c>
      <c r="Q63" s="7" t="str">
        <f t="shared" si="6"/>
        <v>от 50 до 60 лет</v>
      </c>
      <c r="R63" s="7">
        <f t="shared" si="12"/>
        <v>8</v>
      </c>
      <c r="S63" s="7" t="str">
        <f t="shared" si="10"/>
        <v>2021</v>
      </c>
      <c r="T63" s="7" t="s">
        <v>102</v>
      </c>
      <c r="U63" s="7" t="s">
        <v>103</v>
      </c>
      <c r="V63" s="7" t="s">
        <v>127</v>
      </c>
      <c r="W63" s="7" t="s">
        <v>219</v>
      </c>
      <c r="X63" s="26">
        <f t="shared" si="11"/>
        <v>40</v>
      </c>
      <c r="Y63" s="7" t="s">
        <v>16</v>
      </c>
      <c r="Z63" s="6">
        <v>44472</v>
      </c>
      <c r="AA63" s="7">
        <v>320</v>
      </c>
    </row>
    <row r="64" spans="1:27" s="7" customFormat="1" ht="30" customHeight="1" x14ac:dyDescent="0.3">
      <c r="A64" s="1" t="s">
        <v>221</v>
      </c>
      <c r="B64" s="7" t="s">
        <v>222</v>
      </c>
      <c r="F64" s="7" t="s">
        <v>383</v>
      </c>
      <c r="H64" s="6" t="s">
        <v>223</v>
      </c>
      <c r="I64" s="6">
        <f>DATEVALUE(LEFT(H64,LEN(H64)-4)&amp;RIGHT(H64,4)+1000)</f>
        <v>357412</v>
      </c>
      <c r="J64" s="6" t="str">
        <f t="shared" si="3"/>
        <v>2878</v>
      </c>
      <c r="K64" s="6">
        <v>15560</v>
      </c>
      <c r="L64" s="7" t="s">
        <v>224</v>
      </c>
      <c r="M64" s="1" t="s">
        <v>225</v>
      </c>
      <c r="N64" s="7">
        <v>1920</v>
      </c>
      <c r="O64" s="7" t="str">
        <f t="shared" si="4"/>
        <v>20 век</v>
      </c>
      <c r="P64" s="7">
        <f t="shared" si="5"/>
        <v>42</v>
      </c>
      <c r="Q64" s="7" t="str">
        <f t="shared" si="6"/>
        <v>от 40 до 50 лет</v>
      </c>
      <c r="R64" s="7">
        <f t="shared" si="12"/>
        <v>11</v>
      </c>
      <c r="S64" s="7" t="str">
        <f t="shared" si="10"/>
        <v>2021</v>
      </c>
      <c r="T64" s="7" t="s">
        <v>102</v>
      </c>
      <c r="U64" s="7" t="s">
        <v>103</v>
      </c>
      <c r="V64" s="7" t="s">
        <v>104</v>
      </c>
      <c r="W64" s="7" t="s">
        <v>15</v>
      </c>
      <c r="X64" s="26">
        <f t="shared" si="11"/>
        <v>52.363636363636367</v>
      </c>
      <c r="Y64" s="7" t="s">
        <v>16</v>
      </c>
      <c r="Z64" s="6">
        <v>44483</v>
      </c>
      <c r="AA64" s="7">
        <v>576</v>
      </c>
    </row>
    <row r="65" spans="1:27" s="7" customFormat="1" ht="30" customHeight="1" x14ac:dyDescent="0.3">
      <c r="A65" s="1" t="s">
        <v>226</v>
      </c>
      <c r="B65" s="7" t="s">
        <v>227</v>
      </c>
      <c r="F65" s="7" t="s">
        <v>383</v>
      </c>
      <c r="H65" s="6">
        <v>19899</v>
      </c>
      <c r="I65" s="6">
        <f t="shared" ref="I65:I70" si="13">EDATE(H65,12000)</f>
        <v>385142</v>
      </c>
      <c r="J65" s="6" t="str">
        <f t="shared" si="3"/>
        <v>2954</v>
      </c>
      <c r="L65" s="7" t="s">
        <v>100</v>
      </c>
      <c r="M65" s="1" t="s">
        <v>228</v>
      </c>
      <c r="N65" s="7">
        <v>2021</v>
      </c>
      <c r="O65" s="7" t="str">
        <f t="shared" si="4"/>
        <v>21 век</v>
      </c>
      <c r="P65" s="7">
        <f t="shared" si="5"/>
        <v>67</v>
      </c>
      <c r="Q65" s="7" t="str">
        <f t="shared" si="6"/>
        <v>от 60 до 70 лет</v>
      </c>
      <c r="R65" s="7">
        <f t="shared" si="12"/>
        <v>11</v>
      </c>
      <c r="S65" s="7" t="str">
        <f t="shared" si="10"/>
        <v>2021</v>
      </c>
      <c r="T65" s="7" t="s">
        <v>102</v>
      </c>
      <c r="U65" s="7" t="s">
        <v>103</v>
      </c>
      <c r="V65" s="7" t="s">
        <v>127</v>
      </c>
      <c r="W65" s="7" t="s">
        <v>15</v>
      </c>
      <c r="X65" s="26">
        <f t="shared" si="11"/>
        <v>46.545454545454547</v>
      </c>
      <c r="Y65" s="7" t="s">
        <v>16</v>
      </c>
      <c r="Z65" s="6">
        <v>44494</v>
      </c>
      <c r="AA65" s="7">
        <v>512</v>
      </c>
    </row>
    <row r="66" spans="1:27" s="7" customFormat="1" ht="30" customHeight="1" x14ac:dyDescent="0.3">
      <c r="A66" s="1" t="s">
        <v>229</v>
      </c>
      <c r="B66" s="7" t="s">
        <v>230</v>
      </c>
      <c r="D66" s="12">
        <v>1963</v>
      </c>
      <c r="F66" s="7" t="s">
        <v>382</v>
      </c>
      <c r="H66" s="6">
        <v>4413</v>
      </c>
      <c r="I66" s="6">
        <f t="shared" si="13"/>
        <v>369656</v>
      </c>
      <c r="J66" s="6" t="str">
        <f t="shared" si="3"/>
        <v>2912</v>
      </c>
      <c r="K66" s="6">
        <v>32545</v>
      </c>
      <c r="L66" s="7" t="s">
        <v>3</v>
      </c>
      <c r="M66" s="1" t="s">
        <v>231</v>
      </c>
      <c r="N66" s="7">
        <v>1962</v>
      </c>
      <c r="O66" s="7" t="str">
        <f t="shared" si="4"/>
        <v>20 век</v>
      </c>
      <c r="P66" s="7">
        <f t="shared" si="5"/>
        <v>50</v>
      </c>
      <c r="Q66" s="7" t="str">
        <f t="shared" si="6"/>
        <v>от 50 до 60 лет</v>
      </c>
      <c r="R66" s="7">
        <f t="shared" si="12"/>
        <v>16</v>
      </c>
      <c r="S66" s="7" t="str">
        <f t="shared" ref="S66:S97" si="14">TEXT(Z66,"Гггг")</f>
        <v>2021</v>
      </c>
      <c r="T66" s="7" t="s">
        <v>102</v>
      </c>
      <c r="U66" s="7" t="s">
        <v>103</v>
      </c>
      <c r="V66" s="7" t="s">
        <v>127</v>
      </c>
      <c r="W66" s="7" t="s">
        <v>15</v>
      </c>
      <c r="X66" s="26">
        <f t="shared" ref="X66:X97" si="15">AA66/R66</f>
        <v>44</v>
      </c>
      <c r="Y66" s="7" t="s">
        <v>16</v>
      </c>
      <c r="Z66" s="6">
        <v>44510</v>
      </c>
      <c r="AA66" s="7">
        <v>704</v>
      </c>
    </row>
    <row r="67" spans="1:27" s="7" customFormat="1" ht="30" customHeight="1" x14ac:dyDescent="0.3">
      <c r="A67" s="1" t="s">
        <v>232</v>
      </c>
      <c r="B67" s="7" t="s">
        <v>233</v>
      </c>
      <c r="F67" s="7" t="s">
        <v>383</v>
      </c>
      <c r="H67" s="6">
        <v>16407</v>
      </c>
      <c r="I67" s="6">
        <f t="shared" si="13"/>
        <v>381650</v>
      </c>
      <c r="J67" s="6" t="str">
        <f t="shared" ref="J67:J111" si="16">IF(I67="","",TEXT(I67,"Гггг"))</f>
        <v>2944</v>
      </c>
      <c r="L67" s="7" t="s">
        <v>130</v>
      </c>
      <c r="M67" s="1" t="s">
        <v>234</v>
      </c>
      <c r="N67" s="7">
        <v>1992</v>
      </c>
      <c r="O67" s="7" t="str">
        <f t="shared" ref="O67:O111" si="17">IF(N67&gt;=2000,"21 век",IF(N67&gt;=1900,"20 век",IF(N67&gt;=1800,"19 век",IF(N67&gt;=1700,"18 век",IF(N67&gt;=1600,"17 век",IF(N67&gt;=1500,"16 век",IF(N67&gt;=1400,"15 век",IF(N67&gt;=1300,"14 век",IF(N67&gt;=1200,"13 век",IF(N67="","","неизвестно"))))))))))</f>
        <v>20 век</v>
      </c>
      <c r="P67" s="7">
        <f t="shared" ref="P67:P111" si="18">IF(J67="","",N67-(J67-1000))</f>
        <v>48</v>
      </c>
      <c r="Q67" s="7" t="str">
        <f t="shared" ref="Q67:Q111" si="19">IF(P67="","",IF(P67&gt;=70,"от 70 лет и старше",IF(AND(P67&gt;=60,P67&lt;70),"от 60 до 70 лет",IF(AND(P67&gt;=50,P67&lt;60),"от 50 до 60 лет",IF(AND(P67&gt;=40,P67&lt;50),"от 40 до 50 лет",IF(AND(P67&gt;=30,P67&lt;40),"от 30 до 40 лет",IF(P67&lt;30,"до 30 лет","")))))))</f>
        <v>от 40 до 50 лет</v>
      </c>
      <c r="R67" s="7">
        <f t="shared" ref="R67:R98" si="20">_xlfn.DAYS(Z67,Z66)</f>
        <v>3</v>
      </c>
      <c r="S67" s="7" t="str">
        <f t="shared" si="14"/>
        <v>2021</v>
      </c>
      <c r="T67" s="7" t="s">
        <v>102</v>
      </c>
      <c r="U67" s="7" t="s">
        <v>235</v>
      </c>
      <c r="V67" s="7" t="s">
        <v>104</v>
      </c>
      <c r="W67" s="7" t="s">
        <v>236</v>
      </c>
      <c r="X67" s="26">
        <f t="shared" si="15"/>
        <v>58.666666666666664</v>
      </c>
      <c r="Y67" s="7" t="s">
        <v>16</v>
      </c>
      <c r="Z67" s="6">
        <v>44513</v>
      </c>
      <c r="AA67" s="7">
        <v>176</v>
      </c>
    </row>
    <row r="68" spans="1:27" s="7" customFormat="1" ht="30" customHeight="1" x14ac:dyDescent="0.3">
      <c r="A68" s="1" t="s">
        <v>237</v>
      </c>
      <c r="B68" s="7" t="s">
        <v>238</v>
      </c>
      <c r="F68" s="7" t="s">
        <v>382</v>
      </c>
      <c r="H68" s="6">
        <v>11042</v>
      </c>
      <c r="I68" s="6">
        <f t="shared" si="13"/>
        <v>376285</v>
      </c>
      <c r="J68" s="6" t="str">
        <f t="shared" si="16"/>
        <v>2930</v>
      </c>
      <c r="L68" s="7" t="s">
        <v>100</v>
      </c>
      <c r="M68" s="1" t="s">
        <v>239</v>
      </c>
      <c r="N68" s="7">
        <v>1995</v>
      </c>
      <c r="O68" s="7" t="str">
        <f t="shared" si="17"/>
        <v>20 век</v>
      </c>
      <c r="P68" s="7">
        <f t="shared" si="18"/>
        <v>65</v>
      </c>
      <c r="Q68" s="7" t="str">
        <f t="shared" si="19"/>
        <v>от 60 до 70 лет</v>
      </c>
      <c r="R68" s="7">
        <f t="shared" si="20"/>
        <v>4</v>
      </c>
      <c r="S68" s="7" t="str">
        <f t="shared" si="14"/>
        <v>2021</v>
      </c>
      <c r="T68" s="7" t="s">
        <v>102</v>
      </c>
      <c r="U68" s="7" t="s">
        <v>103</v>
      </c>
      <c r="V68" s="7" t="s">
        <v>104</v>
      </c>
      <c r="W68" s="7" t="s">
        <v>15</v>
      </c>
      <c r="X68" s="26">
        <f t="shared" si="15"/>
        <v>76</v>
      </c>
      <c r="Y68" s="7" t="s">
        <v>16</v>
      </c>
      <c r="Z68" s="6">
        <v>44517</v>
      </c>
      <c r="AA68" s="7">
        <v>304</v>
      </c>
    </row>
    <row r="69" spans="1:27" s="7" customFormat="1" ht="30" customHeight="1" x14ac:dyDescent="0.3">
      <c r="A69" s="1" t="s">
        <v>240</v>
      </c>
      <c r="B69" s="7" t="s">
        <v>241</v>
      </c>
      <c r="F69" s="7" t="s">
        <v>383</v>
      </c>
      <c r="G69" s="7" t="s">
        <v>26</v>
      </c>
      <c r="H69" s="6">
        <v>8351</v>
      </c>
      <c r="I69" s="6">
        <f t="shared" si="13"/>
        <v>373594</v>
      </c>
      <c r="J69" s="6" t="str">
        <f t="shared" si="16"/>
        <v>2922</v>
      </c>
      <c r="K69" s="6">
        <v>39183</v>
      </c>
      <c r="L69" s="7" t="s">
        <v>3</v>
      </c>
      <c r="M69" s="1" t="s">
        <v>242</v>
      </c>
      <c r="N69" s="7">
        <v>1963</v>
      </c>
      <c r="O69" s="7" t="str">
        <f t="shared" si="17"/>
        <v>20 век</v>
      </c>
      <c r="P69" s="7">
        <f t="shared" si="18"/>
        <v>41</v>
      </c>
      <c r="Q69" s="7" t="str">
        <f t="shared" si="19"/>
        <v>от 40 до 50 лет</v>
      </c>
      <c r="R69" s="7">
        <f t="shared" si="20"/>
        <v>3</v>
      </c>
      <c r="S69" s="7" t="str">
        <f t="shared" si="14"/>
        <v>2021</v>
      </c>
      <c r="T69" s="7" t="s">
        <v>5</v>
      </c>
      <c r="U69" s="7" t="s">
        <v>18</v>
      </c>
      <c r="V69" s="7" t="s">
        <v>7</v>
      </c>
      <c r="W69" s="7" t="s">
        <v>15</v>
      </c>
      <c r="X69" s="26">
        <f t="shared" si="15"/>
        <v>96</v>
      </c>
      <c r="Y69" s="7" t="s">
        <v>16</v>
      </c>
      <c r="Z69" s="6">
        <v>44520</v>
      </c>
      <c r="AA69" s="7">
        <v>288</v>
      </c>
    </row>
    <row r="70" spans="1:27" s="7" customFormat="1" ht="30" customHeight="1" x14ac:dyDescent="0.3">
      <c r="A70" s="1" t="s">
        <v>226</v>
      </c>
      <c r="B70" s="7" t="s">
        <v>227</v>
      </c>
      <c r="F70" s="7" t="s">
        <v>383</v>
      </c>
      <c r="H70" s="6">
        <v>19899</v>
      </c>
      <c r="I70" s="6">
        <f t="shared" si="13"/>
        <v>385142</v>
      </c>
      <c r="J70" s="6" t="str">
        <f t="shared" si="16"/>
        <v>2954</v>
      </c>
      <c r="L70" s="7" t="s">
        <v>100</v>
      </c>
      <c r="M70" s="1" t="s">
        <v>243</v>
      </c>
      <c r="N70" s="7">
        <v>2021</v>
      </c>
      <c r="O70" s="7" t="str">
        <f t="shared" si="17"/>
        <v>21 век</v>
      </c>
      <c r="P70" s="7">
        <f t="shared" si="18"/>
        <v>67</v>
      </c>
      <c r="Q70" s="7" t="str">
        <f t="shared" si="19"/>
        <v>от 60 до 70 лет</v>
      </c>
      <c r="R70" s="7">
        <f t="shared" si="20"/>
        <v>10</v>
      </c>
      <c r="S70" s="7" t="str">
        <f t="shared" si="14"/>
        <v>2021</v>
      </c>
      <c r="T70" s="7" t="s">
        <v>102</v>
      </c>
      <c r="U70" s="7" t="s">
        <v>103</v>
      </c>
      <c r="V70" s="7" t="s">
        <v>127</v>
      </c>
      <c r="W70" s="7" t="s">
        <v>15</v>
      </c>
      <c r="X70" s="26">
        <f t="shared" si="15"/>
        <v>41.6</v>
      </c>
      <c r="Y70" s="7" t="s">
        <v>16</v>
      </c>
      <c r="Z70" s="6">
        <v>44530</v>
      </c>
      <c r="AA70" s="7">
        <v>416</v>
      </c>
    </row>
    <row r="71" spans="1:27" s="7" customFormat="1" ht="30" customHeight="1" x14ac:dyDescent="0.3">
      <c r="A71" s="1" t="s">
        <v>198</v>
      </c>
      <c r="B71" s="7" t="s">
        <v>199</v>
      </c>
      <c r="F71" s="7" t="s">
        <v>383</v>
      </c>
      <c r="H71" s="6" t="s">
        <v>200</v>
      </c>
      <c r="I71" s="6">
        <f>DATEVALUE(LEFT(H71,LEN(H71)-4)&amp;RIGHT(H71,4)+1000)</f>
        <v>364051</v>
      </c>
      <c r="J71" s="6" t="str">
        <f t="shared" si="16"/>
        <v>2896</v>
      </c>
      <c r="K71" s="6">
        <v>14966</v>
      </c>
      <c r="L71" s="7" t="s">
        <v>3</v>
      </c>
      <c r="M71" s="1" t="s">
        <v>244</v>
      </c>
      <c r="N71" s="7">
        <v>1920</v>
      </c>
      <c r="O71" s="7" t="str">
        <f t="shared" si="17"/>
        <v>20 век</v>
      </c>
      <c r="P71" s="7">
        <f t="shared" si="18"/>
        <v>24</v>
      </c>
      <c r="Q71" s="7" t="str">
        <f t="shared" si="19"/>
        <v>до 30 лет</v>
      </c>
      <c r="R71" s="7">
        <f t="shared" si="20"/>
        <v>8</v>
      </c>
      <c r="S71" s="7" t="str">
        <f t="shared" si="14"/>
        <v>2021</v>
      </c>
      <c r="T71" s="7" t="s">
        <v>5</v>
      </c>
      <c r="U71" s="7" t="s">
        <v>18</v>
      </c>
      <c r="V71" s="7" t="s">
        <v>7</v>
      </c>
      <c r="W71" s="7" t="s">
        <v>15</v>
      </c>
      <c r="X71" s="26">
        <f t="shared" si="15"/>
        <v>44</v>
      </c>
      <c r="Y71" s="7" t="s">
        <v>16</v>
      </c>
      <c r="Z71" s="6">
        <v>44538</v>
      </c>
      <c r="AA71" s="7">
        <v>352</v>
      </c>
    </row>
    <row r="72" spans="1:27" s="7" customFormat="1" ht="30" customHeight="1" x14ac:dyDescent="0.3">
      <c r="A72" s="1" t="s">
        <v>245</v>
      </c>
      <c r="B72" s="7" t="s">
        <v>246</v>
      </c>
      <c r="F72" s="7" t="s">
        <v>383</v>
      </c>
      <c r="H72" s="6">
        <v>3024</v>
      </c>
      <c r="I72" s="6">
        <f>EDATE(H72,12000)</f>
        <v>368267</v>
      </c>
      <c r="J72" s="6" t="str">
        <f t="shared" si="16"/>
        <v>2908</v>
      </c>
      <c r="K72" s="6">
        <v>35783</v>
      </c>
      <c r="L72" s="7" t="s">
        <v>27</v>
      </c>
      <c r="M72" s="1" t="s">
        <v>247</v>
      </c>
      <c r="N72" s="7">
        <v>1971</v>
      </c>
      <c r="O72" s="7" t="str">
        <f t="shared" si="17"/>
        <v>20 век</v>
      </c>
      <c r="P72" s="7">
        <f t="shared" si="18"/>
        <v>63</v>
      </c>
      <c r="Q72" s="7" t="str">
        <f t="shared" si="19"/>
        <v>от 60 до 70 лет</v>
      </c>
      <c r="R72" s="7">
        <f t="shared" si="20"/>
        <v>2</v>
      </c>
      <c r="S72" s="7" t="str">
        <f t="shared" si="14"/>
        <v>2021</v>
      </c>
      <c r="T72" s="7" t="s">
        <v>102</v>
      </c>
      <c r="U72" s="7" t="s">
        <v>103</v>
      </c>
      <c r="V72" s="7" t="s">
        <v>104</v>
      </c>
      <c r="W72" s="7" t="s">
        <v>248</v>
      </c>
      <c r="X72" s="26">
        <f t="shared" si="15"/>
        <v>112</v>
      </c>
      <c r="Y72" s="7" t="s">
        <v>16</v>
      </c>
      <c r="Z72" s="6">
        <v>44540</v>
      </c>
      <c r="AA72" s="7">
        <v>224</v>
      </c>
    </row>
    <row r="73" spans="1:27" s="7" customFormat="1" ht="30" customHeight="1" x14ac:dyDescent="0.3">
      <c r="A73" s="1" t="s">
        <v>249</v>
      </c>
      <c r="B73" s="7" t="s">
        <v>250</v>
      </c>
      <c r="F73" s="7" t="s">
        <v>382</v>
      </c>
      <c r="H73" s="6"/>
      <c r="I73" s="6" t="str">
        <f>IF(H73="","",EDATE(H73,12000))</f>
        <v/>
      </c>
      <c r="J73" s="6" t="str">
        <f t="shared" si="16"/>
        <v/>
      </c>
      <c r="L73" s="7" t="s">
        <v>100</v>
      </c>
      <c r="M73" s="1" t="s">
        <v>251</v>
      </c>
      <c r="N73" s="7">
        <v>2012</v>
      </c>
      <c r="O73" s="7" t="str">
        <f t="shared" si="17"/>
        <v>21 век</v>
      </c>
      <c r="P73" s="7" t="str">
        <f t="shared" si="18"/>
        <v/>
      </c>
      <c r="Q73" s="7" t="str">
        <f t="shared" si="19"/>
        <v/>
      </c>
      <c r="R73" s="7">
        <f t="shared" si="20"/>
        <v>3</v>
      </c>
      <c r="S73" s="7" t="str">
        <f t="shared" si="14"/>
        <v>2021</v>
      </c>
      <c r="T73" s="7" t="s">
        <v>102</v>
      </c>
      <c r="U73" s="7" t="s">
        <v>103</v>
      </c>
      <c r="V73" s="7" t="s">
        <v>104</v>
      </c>
      <c r="W73" s="7" t="s">
        <v>29</v>
      </c>
      <c r="X73" s="26">
        <f t="shared" si="15"/>
        <v>74.666666666666671</v>
      </c>
      <c r="Y73" s="7" t="s">
        <v>16</v>
      </c>
      <c r="Z73" s="6">
        <v>44543</v>
      </c>
      <c r="AA73" s="7">
        <v>224</v>
      </c>
    </row>
    <row r="74" spans="1:27" s="7" customFormat="1" ht="30" customHeight="1" x14ac:dyDescent="0.3">
      <c r="A74" s="1" t="s">
        <v>252</v>
      </c>
      <c r="B74" s="7" t="s">
        <v>253</v>
      </c>
      <c r="F74" s="7" t="s">
        <v>383</v>
      </c>
      <c r="G74" s="7" t="s">
        <v>254</v>
      </c>
      <c r="H74" s="6" t="s">
        <v>255</v>
      </c>
      <c r="I74" s="6">
        <f>DATEVALUE(LEFT(H74,LEN(H74)-4)&amp;RIGHT(H74,4)+1000)</f>
        <v>310332</v>
      </c>
      <c r="J74" s="6" t="str">
        <f t="shared" si="16"/>
        <v>2749</v>
      </c>
      <c r="K74" s="7" t="s">
        <v>256</v>
      </c>
      <c r="L74" s="7" t="s">
        <v>257</v>
      </c>
      <c r="M74" s="1" t="s">
        <v>258</v>
      </c>
      <c r="N74" s="7">
        <v>1810</v>
      </c>
      <c r="O74" s="7" t="str">
        <f t="shared" si="17"/>
        <v>19 век</v>
      </c>
      <c r="P74" s="7">
        <f t="shared" si="18"/>
        <v>61</v>
      </c>
      <c r="Q74" s="7" t="str">
        <f t="shared" si="19"/>
        <v>от 60 до 70 лет</v>
      </c>
      <c r="R74" s="7">
        <f t="shared" si="20"/>
        <v>7</v>
      </c>
      <c r="S74" s="7" t="str">
        <f t="shared" si="14"/>
        <v>2021</v>
      </c>
      <c r="T74" s="7" t="s">
        <v>102</v>
      </c>
      <c r="U74" s="7" t="s">
        <v>103</v>
      </c>
      <c r="V74" s="7" t="s">
        <v>127</v>
      </c>
      <c r="W74" s="7" t="s">
        <v>15</v>
      </c>
      <c r="X74" s="26">
        <f t="shared" si="15"/>
        <v>36.571428571428569</v>
      </c>
      <c r="Y74" s="7" t="s">
        <v>16</v>
      </c>
      <c r="Z74" s="6">
        <v>44550</v>
      </c>
      <c r="AA74" s="7">
        <v>256</v>
      </c>
    </row>
    <row r="75" spans="1:27" s="7" customFormat="1" ht="30" customHeight="1" x14ac:dyDescent="0.3">
      <c r="A75" s="1" t="s">
        <v>259</v>
      </c>
      <c r="B75" s="7" t="s">
        <v>260</v>
      </c>
      <c r="F75" s="7" t="s">
        <v>384</v>
      </c>
      <c r="H75" s="6">
        <v>10239</v>
      </c>
      <c r="I75" s="6">
        <f t="shared" ref="I75:I85" si="21">EDATE(H75,12000)</f>
        <v>375482</v>
      </c>
      <c r="J75" s="6" t="str">
        <f t="shared" si="16"/>
        <v>2928</v>
      </c>
      <c r="L75" s="7" t="s">
        <v>3</v>
      </c>
      <c r="M75" s="1" t="s">
        <v>261</v>
      </c>
      <c r="N75" s="7">
        <v>1980</v>
      </c>
      <c r="O75" s="7" t="str">
        <f t="shared" si="17"/>
        <v>20 век</v>
      </c>
      <c r="P75" s="7">
        <f t="shared" si="18"/>
        <v>52</v>
      </c>
      <c r="Q75" s="7" t="str">
        <f t="shared" si="19"/>
        <v>от 50 до 60 лет</v>
      </c>
      <c r="R75" s="7">
        <f t="shared" si="20"/>
        <v>5</v>
      </c>
      <c r="S75" s="7" t="str">
        <f t="shared" si="14"/>
        <v>2021</v>
      </c>
      <c r="T75" s="7" t="s">
        <v>102</v>
      </c>
      <c r="U75" s="7" t="s">
        <v>103</v>
      </c>
      <c r="V75" s="7" t="s">
        <v>104</v>
      </c>
      <c r="W75" s="7" t="s">
        <v>262</v>
      </c>
      <c r="X75" s="26">
        <f t="shared" si="15"/>
        <v>67.2</v>
      </c>
      <c r="Y75" s="7" t="s">
        <v>16</v>
      </c>
      <c r="Z75" s="6">
        <v>44555</v>
      </c>
      <c r="AA75" s="7">
        <v>336</v>
      </c>
    </row>
    <row r="76" spans="1:27" s="7" customFormat="1" ht="30" customHeight="1" x14ac:dyDescent="0.3">
      <c r="A76" s="1" t="s">
        <v>24</v>
      </c>
      <c r="B76" s="7" t="s">
        <v>25</v>
      </c>
      <c r="F76" s="7" t="s">
        <v>383</v>
      </c>
      <c r="G76" s="7" t="s">
        <v>26</v>
      </c>
      <c r="H76" s="6">
        <v>17910</v>
      </c>
      <c r="I76" s="6">
        <f t="shared" si="21"/>
        <v>383153</v>
      </c>
      <c r="J76" s="6" t="str">
        <f t="shared" si="16"/>
        <v>2949</v>
      </c>
      <c r="L76" s="7" t="s">
        <v>27</v>
      </c>
      <c r="M76" s="1" t="s">
        <v>263</v>
      </c>
      <c r="N76" s="7">
        <v>2004</v>
      </c>
      <c r="O76" s="7" t="str">
        <f t="shared" si="17"/>
        <v>21 век</v>
      </c>
      <c r="P76" s="7">
        <f t="shared" si="18"/>
        <v>55</v>
      </c>
      <c r="Q76" s="7" t="str">
        <f t="shared" si="19"/>
        <v>от 50 до 60 лет</v>
      </c>
      <c r="R76" s="7">
        <f t="shared" si="20"/>
        <v>4</v>
      </c>
      <c r="S76" s="7" t="str">
        <f t="shared" si="14"/>
        <v>2021</v>
      </c>
      <c r="T76" s="7" t="s">
        <v>5</v>
      </c>
      <c r="U76" s="7" t="s">
        <v>18</v>
      </c>
      <c r="V76" s="7" t="s">
        <v>7</v>
      </c>
      <c r="W76" s="7" t="s">
        <v>29</v>
      </c>
      <c r="X76" s="26">
        <f t="shared" si="15"/>
        <v>59.5</v>
      </c>
      <c r="Y76" s="7" t="s">
        <v>16</v>
      </c>
      <c r="Z76" s="6">
        <v>44559</v>
      </c>
      <c r="AA76" s="7">
        <v>238</v>
      </c>
    </row>
    <row r="77" spans="1:27" s="7" customFormat="1" ht="30" customHeight="1" x14ac:dyDescent="0.3">
      <c r="A77" s="1" t="s">
        <v>44</v>
      </c>
      <c r="B77" s="7" t="s">
        <v>45</v>
      </c>
      <c r="F77" s="7" t="s">
        <v>382</v>
      </c>
      <c r="H77" s="6">
        <v>7136</v>
      </c>
      <c r="I77" s="6">
        <f t="shared" si="21"/>
        <v>372379</v>
      </c>
      <c r="J77" s="6" t="str">
        <f t="shared" si="16"/>
        <v>2919</v>
      </c>
      <c r="K77" s="6">
        <v>36199</v>
      </c>
      <c r="L77" s="7" t="s">
        <v>42</v>
      </c>
      <c r="M77" s="1" t="s">
        <v>264</v>
      </c>
      <c r="N77" s="7">
        <v>1974</v>
      </c>
      <c r="O77" s="7" t="str">
        <f t="shared" si="17"/>
        <v>20 век</v>
      </c>
      <c r="P77" s="7">
        <f t="shared" si="18"/>
        <v>55</v>
      </c>
      <c r="Q77" s="7" t="str">
        <f t="shared" si="19"/>
        <v>от 50 до 60 лет</v>
      </c>
      <c r="R77" s="7">
        <f t="shared" si="20"/>
        <v>8</v>
      </c>
      <c r="S77" s="7" t="str">
        <f t="shared" si="14"/>
        <v>2022</v>
      </c>
      <c r="T77" s="7" t="s">
        <v>5</v>
      </c>
      <c r="U77" s="7" t="s">
        <v>18</v>
      </c>
      <c r="V77" s="7" t="s">
        <v>7</v>
      </c>
      <c r="W77" s="7" t="s">
        <v>19</v>
      </c>
      <c r="X77" s="26">
        <f t="shared" si="15"/>
        <v>56</v>
      </c>
      <c r="Y77" s="7" t="s">
        <v>16</v>
      </c>
      <c r="Z77" s="6">
        <v>44567</v>
      </c>
      <c r="AA77" s="7">
        <v>448</v>
      </c>
    </row>
    <row r="78" spans="1:27" s="7" customFormat="1" ht="30" customHeight="1" x14ac:dyDescent="0.3">
      <c r="A78" s="1" t="s">
        <v>265</v>
      </c>
      <c r="B78" s="7" t="s">
        <v>266</v>
      </c>
      <c r="F78" s="7" t="s">
        <v>382</v>
      </c>
      <c r="H78" s="6">
        <v>21125</v>
      </c>
      <c r="I78" s="6">
        <f t="shared" si="21"/>
        <v>386368</v>
      </c>
      <c r="J78" s="6" t="str">
        <f t="shared" si="16"/>
        <v>2957</v>
      </c>
      <c r="L78" s="7" t="s">
        <v>42</v>
      </c>
      <c r="M78" s="1" t="s">
        <v>267</v>
      </c>
      <c r="N78" s="7">
        <v>2018</v>
      </c>
      <c r="O78" s="7" t="str">
        <f t="shared" si="17"/>
        <v>21 век</v>
      </c>
      <c r="P78" s="7">
        <f t="shared" si="18"/>
        <v>61</v>
      </c>
      <c r="Q78" s="7" t="str">
        <f t="shared" si="19"/>
        <v>от 60 до 70 лет</v>
      </c>
      <c r="R78" s="7">
        <f t="shared" si="20"/>
        <v>6</v>
      </c>
      <c r="S78" s="7" t="str">
        <f t="shared" si="14"/>
        <v>2022</v>
      </c>
      <c r="T78" s="7" t="s">
        <v>102</v>
      </c>
      <c r="U78" s="7" t="s">
        <v>103</v>
      </c>
      <c r="V78" s="7" t="s">
        <v>104</v>
      </c>
      <c r="W78" s="7" t="s">
        <v>29</v>
      </c>
      <c r="X78" s="26">
        <f t="shared" si="15"/>
        <v>50.666666666666664</v>
      </c>
      <c r="Y78" s="7" t="s">
        <v>16</v>
      </c>
      <c r="Z78" s="6">
        <v>44573</v>
      </c>
      <c r="AA78" s="7">
        <v>304</v>
      </c>
    </row>
    <row r="79" spans="1:27" s="7" customFormat="1" ht="30" customHeight="1" x14ac:dyDescent="0.3">
      <c r="A79" s="1" t="s">
        <v>268</v>
      </c>
      <c r="B79" s="7" t="s">
        <v>269</v>
      </c>
      <c r="F79" s="7" t="s">
        <v>383</v>
      </c>
      <c r="H79" s="6">
        <v>23508</v>
      </c>
      <c r="I79" s="6">
        <f t="shared" si="21"/>
        <v>388751</v>
      </c>
      <c r="J79" s="6" t="str">
        <f t="shared" si="16"/>
        <v>2964</v>
      </c>
      <c r="L79" s="7" t="s">
        <v>270</v>
      </c>
      <c r="M79" s="1" t="s">
        <v>271</v>
      </c>
      <c r="N79" s="7">
        <v>2017</v>
      </c>
      <c r="O79" s="7" t="str">
        <f t="shared" si="17"/>
        <v>21 век</v>
      </c>
      <c r="P79" s="7">
        <f t="shared" si="18"/>
        <v>53</v>
      </c>
      <c r="Q79" s="7" t="str">
        <f t="shared" si="19"/>
        <v>от 50 до 60 лет</v>
      </c>
      <c r="R79" s="7">
        <f t="shared" si="20"/>
        <v>2</v>
      </c>
      <c r="S79" s="7" t="str">
        <f t="shared" si="14"/>
        <v>2022</v>
      </c>
      <c r="T79" s="7" t="s">
        <v>5</v>
      </c>
      <c r="U79" s="7" t="s">
        <v>18</v>
      </c>
      <c r="V79" s="7" t="s">
        <v>7</v>
      </c>
      <c r="W79" s="7" t="s">
        <v>19</v>
      </c>
      <c r="X79" s="26">
        <f t="shared" si="15"/>
        <v>160</v>
      </c>
      <c r="Y79" s="7" t="s">
        <v>16</v>
      </c>
      <c r="Z79" s="6">
        <v>44575</v>
      </c>
      <c r="AA79" s="7">
        <v>320</v>
      </c>
    </row>
    <row r="80" spans="1:27" s="7" customFormat="1" ht="30" customHeight="1" x14ac:dyDescent="0.3">
      <c r="A80" s="1" t="s">
        <v>24</v>
      </c>
      <c r="B80" s="7" t="s">
        <v>25</v>
      </c>
      <c r="F80" s="7" t="s">
        <v>383</v>
      </c>
      <c r="G80" s="7" t="s">
        <v>26</v>
      </c>
      <c r="H80" s="6">
        <v>17910</v>
      </c>
      <c r="I80" s="6">
        <f t="shared" si="21"/>
        <v>383153</v>
      </c>
      <c r="J80" s="6" t="str">
        <f t="shared" si="16"/>
        <v>2949</v>
      </c>
      <c r="L80" s="7" t="s">
        <v>27</v>
      </c>
      <c r="M80" s="1" t="s">
        <v>272</v>
      </c>
      <c r="N80" s="7">
        <v>1982</v>
      </c>
      <c r="O80" s="7" t="str">
        <f t="shared" si="17"/>
        <v>20 век</v>
      </c>
      <c r="P80" s="7">
        <f t="shared" si="18"/>
        <v>33</v>
      </c>
      <c r="Q80" s="7" t="str">
        <f t="shared" si="19"/>
        <v>от 30 до 40 лет</v>
      </c>
      <c r="R80" s="7">
        <f t="shared" si="20"/>
        <v>4</v>
      </c>
      <c r="S80" s="7" t="str">
        <f t="shared" si="14"/>
        <v>2022</v>
      </c>
      <c r="T80" s="7" t="s">
        <v>5</v>
      </c>
      <c r="U80" s="7" t="s">
        <v>18</v>
      </c>
      <c r="V80" s="7" t="s">
        <v>7</v>
      </c>
      <c r="W80" s="7" t="s">
        <v>29</v>
      </c>
      <c r="X80" s="26">
        <f t="shared" si="15"/>
        <v>111.5</v>
      </c>
      <c r="Y80" s="7" t="s">
        <v>16</v>
      </c>
      <c r="Z80" s="6">
        <v>44579</v>
      </c>
      <c r="AA80" s="7">
        <v>446</v>
      </c>
    </row>
    <row r="81" spans="1:27" s="7" customFormat="1" ht="30" customHeight="1" x14ac:dyDescent="0.3">
      <c r="A81" s="1" t="s">
        <v>24</v>
      </c>
      <c r="B81" s="7" t="s">
        <v>25</v>
      </c>
      <c r="F81" s="7" t="s">
        <v>383</v>
      </c>
      <c r="G81" s="7" t="s">
        <v>26</v>
      </c>
      <c r="H81" s="6">
        <v>17910</v>
      </c>
      <c r="I81" s="6">
        <f t="shared" si="21"/>
        <v>383153</v>
      </c>
      <c r="J81" s="6" t="str">
        <f t="shared" si="16"/>
        <v>2949</v>
      </c>
      <c r="L81" s="7" t="s">
        <v>27</v>
      </c>
      <c r="M81" s="1" t="s">
        <v>273</v>
      </c>
      <c r="N81" s="7">
        <v>1979</v>
      </c>
      <c r="O81" s="7" t="str">
        <f t="shared" si="17"/>
        <v>20 век</v>
      </c>
      <c r="P81" s="7">
        <f t="shared" si="18"/>
        <v>30</v>
      </c>
      <c r="Q81" s="7" t="str">
        <f t="shared" si="19"/>
        <v>от 30 до 40 лет</v>
      </c>
      <c r="R81" s="7">
        <f t="shared" si="20"/>
        <v>1</v>
      </c>
      <c r="S81" s="7" t="str">
        <f t="shared" si="14"/>
        <v>2022</v>
      </c>
      <c r="T81" s="7" t="s">
        <v>5</v>
      </c>
      <c r="U81" s="7" t="s">
        <v>18</v>
      </c>
      <c r="V81" s="7" t="s">
        <v>7</v>
      </c>
      <c r="W81" s="7" t="s">
        <v>29</v>
      </c>
      <c r="X81" s="26">
        <f t="shared" si="15"/>
        <v>134</v>
      </c>
      <c r="Y81" s="7" t="s">
        <v>16</v>
      </c>
      <c r="Z81" s="6">
        <v>44580</v>
      </c>
      <c r="AA81" s="7">
        <v>134</v>
      </c>
    </row>
    <row r="82" spans="1:27" s="7" customFormat="1" ht="30" customHeight="1" x14ac:dyDescent="0.3">
      <c r="A82" s="1" t="s">
        <v>24</v>
      </c>
      <c r="B82" s="7" t="s">
        <v>25</v>
      </c>
      <c r="F82" s="7" t="s">
        <v>383</v>
      </c>
      <c r="G82" s="7" t="s">
        <v>26</v>
      </c>
      <c r="H82" s="6">
        <v>17910</v>
      </c>
      <c r="I82" s="6">
        <f t="shared" si="21"/>
        <v>383153</v>
      </c>
      <c r="J82" s="6" t="str">
        <f t="shared" si="16"/>
        <v>2949</v>
      </c>
      <c r="L82" s="7" t="s">
        <v>27</v>
      </c>
      <c r="M82" s="1" t="s">
        <v>274</v>
      </c>
      <c r="N82" s="7">
        <v>1983</v>
      </c>
      <c r="O82" s="7" t="str">
        <f t="shared" si="17"/>
        <v>20 век</v>
      </c>
      <c r="P82" s="7">
        <f t="shared" si="18"/>
        <v>34</v>
      </c>
      <c r="Q82" s="7" t="str">
        <f t="shared" si="19"/>
        <v>от 30 до 40 лет</v>
      </c>
      <c r="R82" s="7">
        <f t="shared" si="20"/>
        <v>2</v>
      </c>
      <c r="S82" s="7" t="str">
        <f t="shared" si="14"/>
        <v>2022</v>
      </c>
      <c r="T82" s="7" t="s">
        <v>5</v>
      </c>
      <c r="U82" s="7" t="s">
        <v>18</v>
      </c>
      <c r="V82" s="7" t="s">
        <v>7</v>
      </c>
      <c r="W82" s="7" t="s">
        <v>29</v>
      </c>
      <c r="X82" s="26">
        <f t="shared" si="15"/>
        <v>89</v>
      </c>
      <c r="Y82" s="7" t="s">
        <v>16</v>
      </c>
      <c r="Z82" s="6">
        <v>44582</v>
      </c>
      <c r="AA82" s="7">
        <v>178</v>
      </c>
    </row>
    <row r="83" spans="1:27" s="7" customFormat="1" ht="30" customHeight="1" x14ac:dyDescent="0.3">
      <c r="A83" s="1" t="s">
        <v>226</v>
      </c>
      <c r="B83" s="7" t="s">
        <v>227</v>
      </c>
      <c r="F83" s="7" t="s">
        <v>383</v>
      </c>
      <c r="H83" s="6">
        <v>19899</v>
      </c>
      <c r="I83" s="6">
        <f t="shared" si="21"/>
        <v>385142</v>
      </c>
      <c r="J83" s="6" t="str">
        <f t="shared" si="16"/>
        <v>2954</v>
      </c>
      <c r="L83" s="7" t="s">
        <v>100</v>
      </c>
      <c r="M83" s="1" t="s">
        <v>275</v>
      </c>
      <c r="N83" s="7">
        <v>2020</v>
      </c>
      <c r="O83" s="7" t="str">
        <f t="shared" si="17"/>
        <v>21 век</v>
      </c>
      <c r="P83" s="7">
        <f t="shared" si="18"/>
        <v>66</v>
      </c>
      <c r="Q83" s="7" t="str">
        <f t="shared" si="19"/>
        <v>от 60 до 70 лет</v>
      </c>
      <c r="R83" s="7">
        <f t="shared" si="20"/>
        <v>7</v>
      </c>
      <c r="S83" s="7" t="str">
        <f t="shared" si="14"/>
        <v>2022</v>
      </c>
      <c r="T83" s="7" t="s">
        <v>5</v>
      </c>
      <c r="U83" s="7" t="s">
        <v>18</v>
      </c>
      <c r="V83" s="7" t="s">
        <v>7</v>
      </c>
      <c r="W83" s="7" t="s">
        <v>15</v>
      </c>
      <c r="X83" s="26">
        <f t="shared" si="15"/>
        <v>59.428571428571431</v>
      </c>
      <c r="Y83" s="7" t="s">
        <v>16</v>
      </c>
      <c r="Z83" s="6">
        <v>44589</v>
      </c>
      <c r="AA83" s="7">
        <v>416</v>
      </c>
    </row>
    <row r="84" spans="1:27" s="7" customFormat="1" ht="30" customHeight="1" x14ac:dyDescent="0.3">
      <c r="A84" s="1" t="s">
        <v>237</v>
      </c>
      <c r="B84" s="7" t="s">
        <v>238</v>
      </c>
      <c r="F84" s="7" t="s">
        <v>382</v>
      </c>
      <c r="H84" s="6">
        <v>11042</v>
      </c>
      <c r="I84" s="6">
        <f t="shared" si="21"/>
        <v>376285</v>
      </c>
      <c r="J84" s="6" t="str">
        <f t="shared" si="16"/>
        <v>2930</v>
      </c>
      <c r="L84" s="7" t="s">
        <v>100</v>
      </c>
      <c r="M84" s="1" t="s">
        <v>276</v>
      </c>
      <c r="N84" s="7">
        <v>2009</v>
      </c>
      <c r="O84" s="7" t="str">
        <f t="shared" si="17"/>
        <v>21 век</v>
      </c>
      <c r="P84" s="7">
        <f t="shared" si="18"/>
        <v>79</v>
      </c>
      <c r="Q84" s="7" t="str">
        <f t="shared" si="19"/>
        <v>от 70 лет и старше</v>
      </c>
      <c r="R84" s="7">
        <f t="shared" si="20"/>
        <v>4</v>
      </c>
      <c r="S84" s="7" t="str">
        <f t="shared" si="14"/>
        <v>2022</v>
      </c>
      <c r="T84" s="7" t="s">
        <v>102</v>
      </c>
      <c r="U84" s="7" t="s">
        <v>103</v>
      </c>
      <c r="V84" s="7" t="s">
        <v>104</v>
      </c>
      <c r="W84" s="7" t="s">
        <v>15</v>
      </c>
      <c r="X84" s="26">
        <f t="shared" si="15"/>
        <v>76</v>
      </c>
      <c r="Y84" s="7" t="s">
        <v>16</v>
      </c>
      <c r="Z84" s="6">
        <v>44593</v>
      </c>
      <c r="AA84" s="7">
        <v>304</v>
      </c>
    </row>
    <row r="85" spans="1:27" s="7" customFormat="1" ht="30" customHeight="1" x14ac:dyDescent="0.3">
      <c r="A85" s="1" t="s">
        <v>98</v>
      </c>
      <c r="B85" s="7" t="s">
        <v>99</v>
      </c>
      <c r="F85" s="7" t="s">
        <v>382</v>
      </c>
      <c r="H85" s="6">
        <v>24582</v>
      </c>
      <c r="I85" s="6">
        <f t="shared" si="21"/>
        <v>389825</v>
      </c>
      <c r="J85" s="6" t="str">
        <f t="shared" si="16"/>
        <v>2967</v>
      </c>
      <c r="L85" s="7" t="s">
        <v>100</v>
      </c>
      <c r="M85" s="1" t="s">
        <v>277</v>
      </c>
      <c r="N85" s="7">
        <v>2014</v>
      </c>
      <c r="O85" s="7" t="str">
        <f t="shared" si="17"/>
        <v>21 век</v>
      </c>
      <c r="P85" s="7">
        <f t="shared" si="18"/>
        <v>47</v>
      </c>
      <c r="Q85" s="7" t="str">
        <f t="shared" si="19"/>
        <v>от 40 до 50 лет</v>
      </c>
      <c r="R85" s="7">
        <f t="shared" si="20"/>
        <v>4</v>
      </c>
      <c r="S85" s="7" t="str">
        <f t="shared" si="14"/>
        <v>2022</v>
      </c>
      <c r="T85" s="7" t="s">
        <v>102</v>
      </c>
      <c r="U85" s="7" t="s">
        <v>103</v>
      </c>
      <c r="V85" s="7" t="s">
        <v>104</v>
      </c>
      <c r="W85" s="7" t="s">
        <v>15</v>
      </c>
      <c r="X85" s="26">
        <f t="shared" si="15"/>
        <v>36</v>
      </c>
      <c r="Y85" s="7" t="s">
        <v>16</v>
      </c>
      <c r="Z85" s="6">
        <v>44597</v>
      </c>
      <c r="AA85" s="7">
        <v>144</v>
      </c>
    </row>
    <row r="86" spans="1:27" s="7" customFormat="1" ht="30" customHeight="1" x14ac:dyDescent="0.3">
      <c r="A86" s="1" t="s">
        <v>278</v>
      </c>
      <c r="B86" s="7" t="s">
        <v>279</v>
      </c>
      <c r="F86" s="7" t="s">
        <v>383</v>
      </c>
      <c r="G86" s="7" t="s">
        <v>280</v>
      </c>
      <c r="H86" s="6" t="s">
        <v>281</v>
      </c>
      <c r="I86" s="6">
        <f>DATEVALUE(LEFT(H86,LEN(H86)-4)&amp;RIGHT(H86,4)+1000)</f>
        <v>236585</v>
      </c>
      <c r="J86" s="6" t="str">
        <f t="shared" si="16"/>
        <v>2547</v>
      </c>
      <c r="K86" s="7" t="s">
        <v>282</v>
      </c>
      <c r="L86" s="7" t="s">
        <v>32</v>
      </c>
      <c r="M86" s="1" t="s">
        <v>283</v>
      </c>
      <c r="N86" s="7">
        <v>1615</v>
      </c>
      <c r="O86" s="7" t="str">
        <f t="shared" si="17"/>
        <v>17 век</v>
      </c>
      <c r="P86" s="7">
        <f t="shared" si="18"/>
        <v>68</v>
      </c>
      <c r="Q86" s="7" t="str">
        <f t="shared" si="19"/>
        <v>от 60 до 70 лет</v>
      </c>
      <c r="R86" s="7">
        <f t="shared" si="20"/>
        <v>8</v>
      </c>
      <c r="S86" s="7" t="str">
        <f t="shared" si="14"/>
        <v>2022</v>
      </c>
      <c r="T86" s="7" t="s">
        <v>5</v>
      </c>
      <c r="U86" s="7" t="s">
        <v>18</v>
      </c>
      <c r="V86" s="7" t="s">
        <v>7</v>
      </c>
      <c r="W86" s="7" t="s">
        <v>29</v>
      </c>
      <c r="X86" s="26">
        <f t="shared" si="15"/>
        <v>140</v>
      </c>
      <c r="Y86" s="7" t="s">
        <v>16</v>
      </c>
      <c r="Z86" s="6">
        <v>44605</v>
      </c>
      <c r="AA86" s="7">
        <v>1120</v>
      </c>
    </row>
    <row r="87" spans="1:27" s="7" customFormat="1" ht="30" customHeight="1" x14ac:dyDescent="0.3">
      <c r="A87" s="1" t="s">
        <v>284</v>
      </c>
      <c r="B87" s="7" t="s">
        <v>285</v>
      </c>
      <c r="F87" s="7" t="s">
        <v>382</v>
      </c>
      <c r="H87" s="6">
        <v>28451</v>
      </c>
      <c r="I87" s="6">
        <f>EDATE(H87,12000)</f>
        <v>393694</v>
      </c>
      <c r="J87" s="6" t="str">
        <f t="shared" si="16"/>
        <v>2977</v>
      </c>
      <c r="L87" s="7" t="s">
        <v>100</v>
      </c>
      <c r="M87" s="1" t="s">
        <v>286</v>
      </c>
      <c r="N87" s="7">
        <v>2019</v>
      </c>
      <c r="O87" s="7" t="str">
        <f t="shared" si="17"/>
        <v>21 век</v>
      </c>
      <c r="P87" s="7">
        <f t="shared" si="18"/>
        <v>42</v>
      </c>
      <c r="Q87" s="7" t="str">
        <f t="shared" si="19"/>
        <v>от 40 до 50 лет</v>
      </c>
      <c r="R87" s="7">
        <f t="shared" si="20"/>
        <v>4</v>
      </c>
      <c r="S87" s="7" t="str">
        <f t="shared" si="14"/>
        <v>2022</v>
      </c>
      <c r="T87" s="7" t="s">
        <v>102</v>
      </c>
      <c r="U87" s="7" t="s">
        <v>103</v>
      </c>
      <c r="V87" s="7" t="s">
        <v>104</v>
      </c>
      <c r="W87" s="7" t="s">
        <v>29</v>
      </c>
      <c r="X87" s="26">
        <f t="shared" si="15"/>
        <v>68</v>
      </c>
      <c r="Y87" s="7" t="s">
        <v>16</v>
      </c>
      <c r="Z87" s="6">
        <v>44609</v>
      </c>
      <c r="AA87" s="7">
        <v>272</v>
      </c>
    </row>
    <row r="88" spans="1:27" s="7" customFormat="1" ht="30" customHeight="1" x14ac:dyDescent="0.3">
      <c r="A88" s="1" t="s">
        <v>287</v>
      </c>
      <c r="B88" s="7" t="s">
        <v>288</v>
      </c>
      <c r="F88" s="7" t="s">
        <v>383</v>
      </c>
      <c r="G88" s="7" t="s">
        <v>289</v>
      </c>
      <c r="H88" s="6" t="s">
        <v>290</v>
      </c>
      <c r="I88" s="6">
        <f>DATEVALUE(LEFT(H88,LEN(H88)-4)&amp;RIGHT(H88,4)+1000)</f>
        <v>364991</v>
      </c>
      <c r="J88" s="6" t="str">
        <f t="shared" si="16"/>
        <v>2899</v>
      </c>
      <c r="K88" s="6">
        <v>28308</v>
      </c>
      <c r="L88" s="7" t="s">
        <v>291</v>
      </c>
      <c r="M88" s="1" t="s">
        <v>292</v>
      </c>
      <c r="N88" s="7">
        <v>1952</v>
      </c>
      <c r="O88" s="7" t="str">
        <f t="shared" si="17"/>
        <v>20 век</v>
      </c>
      <c r="P88" s="7">
        <f t="shared" si="18"/>
        <v>53</v>
      </c>
      <c r="Q88" s="7" t="str">
        <f t="shared" si="19"/>
        <v>от 50 до 60 лет</v>
      </c>
      <c r="R88" s="7">
        <f t="shared" si="20"/>
        <v>1</v>
      </c>
      <c r="S88" s="7" t="str">
        <f t="shared" si="14"/>
        <v>2022</v>
      </c>
      <c r="T88" s="7" t="s">
        <v>102</v>
      </c>
      <c r="U88" s="7" t="s">
        <v>103</v>
      </c>
      <c r="V88" s="7" t="s">
        <v>127</v>
      </c>
      <c r="W88" s="7" t="s">
        <v>19</v>
      </c>
      <c r="X88" s="26">
        <f t="shared" si="15"/>
        <v>384</v>
      </c>
      <c r="Y88" s="7" t="s">
        <v>16</v>
      </c>
      <c r="Z88" s="6">
        <v>44610</v>
      </c>
      <c r="AA88" s="7">
        <v>384</v>
      </c>
    </row>
    <row r="89" spans="1:27" s="7" customFormat="1" ht="30" customHeight="1" x14ac:dyDescent="0.3">
      <c r="A89" s="1" t="s">
        <v>293</v>
      </c>
      <c r="B89" s="7" t="s">
        <v>294</v>
      </c>
      <c r="F89" s="7" t="s">
        <v>383</v>
      </c>
      <c r="H89" s="6">
        <v>31551</v>
      </c>
      <c r="I89" s="6">
        <f>EDATE(H89,12000)</f>
        <v>396794</v>
      </c>
      <c r="J89" s="6" t="str">
        <f t="shared" si="16"/>
        <v>2986</v>
      </c>
      <c r="L89" s="7" t="s">
        <v>100</v>
      </c>
      <c r="M89" s="1" t="s">
        <v>295</v>
      </c>
      <c r="N89" s="7">
        <v>2018</v>
      </c>
      <c r="O89" s="7" t="str">
        <f t="shared" si="17"/>
        <v>21 век</v>
      </c>
      <c r="P89" s="7">
        <f t="shared" si="18"/>
        <v>32</v>
      </c>
      <c r="Q89" s="7" t="str">
        <f t="shared" si="19"/>
        <v>от 30 до 40 лет</v>
      </c>
      <c r="R89" s="7">
        <f t="shared" si="20"/>
        <v>5</v>
      </c>
      <c r="S89" s="7" t="str">
        <f t="shared" si="14"/>
        <v>2022</v>
      </c>
      <c r="T89" s="7" t="s">
        <v>102</v>
      </c>
      <c r="U89" s="7" t="s">
        <v>103</v>
      </c>
      <c r="V89" s="7" t="s">
        <v>127</v>
      </c>
      <c r="W89" s="7" t="s">
        <v>296</v>
      </c>
      <c r="X89" s="26">
        <f t="shared" si="15"/>
        <v>80</v>
      </c>
      <c r="Y89" s="7" t="s">
        <v>16</v>
      </c>
      <c r="Z89" s="6">
        <v>44615</v>
      </c>
      <c r="AA89" s="7">
        <v>400</v>
      </c>
    </row>
    <row r="90" spans="1:27" s="7" customFormat="1" ht="30" customHeight="1" x14ac:dyDescent="0.3">
      <c r="A90" s="1" t="s">
        <v>297</v>
      </c>
      <c r="B90" s="7" t="s">
        <v>298</v>
      </c>
      <c r="F90" s="7" t="s">
        <v>383</v>
      </c>
      <c r="H90" s="6">
        <v>21129</v>
      </c>
      <c r="I90" s="6">
        <f>EDATE(H90,12000)</f>
        <v>386372</v>
      </c>
      <c r="J90" s="6" t="str">
        <f t="shared" si="16"/>
        <v>2957</v>
      </c>
      <c r="L90" s="7" t="s">
        <v>3</v>
      </c>
      <c r="M90" s="1" t="s">
        <v>426</v>
      </c>
      <c r="N90" s="7">
        <v>1998</v>
      </c>
      <c r="O90" s="7" t="str">
        <f t="shared" si="17"/>
        <v>20 век</v>
      </c>
      <c r="P90" s="7">
        <f t="shared" si="18"/>
        <v>41</v>
      </c>
      <c r="Q90" s="7" t="str">
        <f t="shared" si="19"/>
        <v>от 40 до 50 лет</v>
      </c>
      <c r="R90" s="7">
        <f t="shared" si="20"/>
        <v>28</v>
      </c>
      <c r="S90" s="7" t="str">
        <f t="shared" si="14"/>
        <v>2022</v>
      </c>
      <c r="T90" s="7" t="s">
        <v>102</v>
      </c>
      <c r="U90" s="7" t="s">
        <v>103</v>
      </c>
      <c r="V90" s="7" t="s">
        <v>104</v>
      </c>
      <c r="W90" s="7" t="s">
        <v>299</v>
      </c>
      <c r="X90" s="26">
        <f t="shared" si="15"/>
        <v>9.4285714285714288</v>
      </c>
      <c r="Y90" s="7" t="s">
        <v>16</v>
      </c>
      <c r="Z90" s="6">
        <v>44643</v>
      </c>
      <c r="AA90" s="7">
        <v>264</v>
      </c>
    </row>
    <row r="91" spans="1:27" s="7" customFormat="1" ht="30" customHeight="1" x14ac:dyDescent="0.3">
      <c r="A91" s="1" t="s">
        <v>300</v>
      </c>
      <c r="B91" s="7" t="s">
        <v>301</v>
      </c>
      <c r="F91" s="7" t="s">
        <v>384</v>
      </c>
      <c r="H91" s="6">
        <v>15457</v>
      </c>
      <c r="I91" s="6">
        <f>EDATE(H91,12000)</f>
        <v>380700</v>
      </c>
      <c r="J91" s="6" t="str">
        <f t="shared" si="16"/>
        <v>2942</v>
      </c>
      <c r="L91" s="7" t="s">
        <v>3</v>
      </c>
      <c r="M91" s="1" t="s">
        <v>302</v>
      </c>
      <c r="N91" s="7">
        <v>1997</v>
      </c>
      <c r="O91" s="7" t="str">
        <f t="shared" si="17"/>
        <v>20 век</v>
      </c>
      <c r="P91" s="7">
        <f t="shared" si="18"/>
        <v>55</v>
      </c>
      <c r="Q91" s="7" t="str">
        <f t="shared" si="19"/>
        <v>от 50 до 60 лет</v>
      </c>
      <c r="R91" s="7">
        <f t="shared" si="20"/>
        <v>17</v>
      </c>
      <c r="S91" s="7" t="str">
        <f t="shared" si="14"/>
        <v>2022</v>
      </c>
      <c r="T91" s="7" t="s">
        <v>102</v>
      </c>
      <c r="U91" s="7" t="s">
        <v>103</v>
      </c>
      <c r="V91" s="7" t="s">
        <v>104</v>
      </c>
      <c r="W91" s="7" t="s">
        <v>142</v>
      </c>
      <c r="X91" s="26">
        <f t="shared" si="15"/>
        <v>17.411764705882351</v>
      </c>
      <c r="Y91" s="7" t="s">
        <v>16</v>
      </c>
      <c r="Z91" s="6">
        <v>44660</v>
      </c>
      <c r="AA91" s="7">
        <v>296</v>
      </c>
    </row>
    <row r="92" spans="1:27" s="7" customFormat="1" ht="30" customHeight="1" x14ac:dyDescent="0.3">
      <c r="A92" s="1" t="s">
        <v>240</v>
      </c>
      <c r="B92" s="7" t="s">
        <v>241</v>
      </c>
      <c r="F92" s="7" t="s">
        <v>383</v>
      </c>
      <c r="G92" s="7" t="s">
        <v>26</v>
      </c>
      <c r="H92" s="6">
        <v>8351</v>
      </c>
      <c r="I92" s="6">
        <f>EDATE(H92,12000)</f>
        <v>373594</v>
      </c>
      <c r="J92" s="6" t="str">
        <f t="shared" si="16"/>
        <v>2922</v>
      </c>
      <c r="K92" s="6">
        <v>39183</v>
      </c>
      <c r="L92" s="7" t="s">
        <v>3</v>
      </c>
      <c r="M92" s="1" t="s">
        <v>303</v>
      </c>
      <c r="N92" s="7">
        <v>1969</v>
      </c>
      <c r="O92" s="7" t="str">
        <f t="shared" si="17"/>
        <v>20 век</v>
      </c>
      <c r="P92" s="7">
        <f t="shared" si="18"/>
        <v>47</v>
      </c>
      <c r="Q92" s="7" t="str">
        <f t="shared" si="19"/>
        <v>от 40 до 50 лет</v>
      </c>
      <c r="R92" s="7">
        <f t="shared" si="20"/>
        <v>3</v>
      </c>
      <c r="S92" s="7" t="str">
        <f t="shared" si="14"/>
        <v>2022</v>
      </c>
      <c r="T92" s="7" t="s">
        <v>5</v>
      </c>
      <c r="U92" s="7" t="s">
        <v>18</v>
      </c>
      <c r="V92" s="7" t="s">
        <v>7</v>
      </c>
      <c r="W92" s="7" t="s">
        <v>15</v>
      </c>
      <c r="X92" s="26">
        <f t="shared" si="15"/>
        <v>74.666666666666671</v>
      </c>
      <c r="Y92" s="7" t="s">
        <v>16</v>
      </c>
      <c r="Z92" s="6">
        <v>44663</v>
      </c>
      <c r="AA92" s="7">
        <v>224</v>
      </c>
    </row>
    <row r="93" spans="1:27" s="7" customFormat="1" ht="30" customHeight="1" x14ac:dyDescent="0.3">
      <c r="A93" s="1" t="s">
        <v>304</v>
      </c>
      <c r="B93" s="7" t="s">
        <v>304</v>
      </c>
      <c r="F93" s="7" t="s">
        <v>384</v>
      </c>
      <c r="H93" s="6"/>
      <c r="I93" s="6" t="str">
        <f>IF(H93="","",EDATE(H93,12000))</f>
        <v/>
      </c>
      <c r="J93" s="6" t="str">
        <f t="shared" si="16"/>
        <v/>
      </c>
      <c r="L93" s="7" t="s">
        <v>42</v>
      </c>
      <c r="M93" s="1" t="s">
        <v>305</v>
      </c>
      <c r="O93" s="7" t="str">
        <f t="shared" si="17"/>
        <v/>
      </c>
      <c r="P93" s="7" t="str">
        <f t="shared" si="18"/>
        <v/>
      </c>
      <c r="Q93" s="7" t="str">
        <f t="shared" si="19"/>
        <v/>
      </c>
      <c r="R93" s="7">
        <f t="shared" si="20"/>
        <v>33</v>
      </c>
      <c r="S93" s="7" t="str">
        <f t="shared" si="14"/>
        <v>2022</v>
      </c>
      <c r="T93" s="7" t="s">
        <v>5</v>
      </c>
      <c r="U93" s="7" t="s">
        <v>306</v>
      </c>
      <c r="V93" s="7" t="s">
        <v>307</v>
      </c>
      <c r="W93" s="7" t="s">
        <v>308</v>
      </c>
      <c r="X93" s="26">
        <f t="shared" si="15"/>
        <v>4.3636363636363633</v>
      </c>
      <c r="Y93" s="7" t="s">
        <v>16</v>
      </c>
      <c r="Z93" s="6">
        <v>44696</v>
      </c>
      <c r="AA93" s="7">
        <v>144</v>
      </c>
    </row>
    <row r="94" spans="1:27" s="7" customFormat="1" ht="30" customHeight="1" x14ac:dyDescent="0.3">
      <c r="A94" s="1" t="s">
        <v>304</v>
      </c>
      <c r="B94" s="7" t="s">
        <v>304</v>
      </c>
      <c r="F94" s="7" t="s">
        <v>384</v>
      </c>
      <c r="H94" s="6"/>
      <c r="I94" s="6" t="str">
        <f>IF(H94="","",EDATE(H94,12000))</f>
        <v/>
      </c>
      <c r="J94" s="6" t="str">
        <f t="shared" si="16"/>
        <v/>
      </c>
      <c r="L94" s="7" t="s">
        <v>42</v>
      </c>
      <c r="M94" s="1" t="s">
        <v>309</v>
      </c>
      <c r="O94" s="7" t="str">
        <f t="shared" si="17"/>
        <v/>
      </c>
      <c r="P94" s="7" t="str">
        <f t="shared" si="18"/>
        <v/>
      </c>
      <c r="Q94" s="7" t="str">
        <f t="shared" si="19"/>
        <v/>
      </c>
      <c r="R94" s="7">
        <f t="shared" si="20"/>
        <v>31</v>
      </c>
      <c r="S94" s="7" t="str">
        <f t="shared" si="14"/>
        <v>2022</v>
      </c>
      <c r="T94" s="7" t="s">
        <v>5</v>
      </c>
      <c r="U94" s="7" t="s">
        <v>306</v>
      </c>
      <c r="V94" s="7" t="s">
        <v>307</v>
      </c>
      <c r="W94" s="7" t="s">
        <v>308</v>
      </c>
      <c r="X94" s="26">
        <f t="shared" si="15"/>
        <v>13.419354838709678</v>
      </c>
      <c r="Y94" s="7" t="s">
        <v>16</v>
      </c>
      <c r="Z94" s="6">
        <v>44727</v>
      </c>
      <c r="AA94" s="7">
        <v>416</v>
      </c>
    </row>
    <row r="95" spans="1:27" s="7" customFormat="1" ht="30" customHeight="1" x14ac:dyDescent="0.3">
      <c r="A95" s="1" t="s">
        <v>310</v>
      </c>
      <c r="B95" s="7" t="s">
        <v>311</v>
      </c>
      <c r="F95" s="7" t="s">
        <v>383</v>
      </c>
      <c r="H95" s="6"/>
      <c r="I95" s="6" t="str">
        <f>IF(H95="","",EDATE(H95,12000))</f>
        <v/>
      </c>
      <c r="J95" s="6" t="str">
        <f t="shared" si="16"/>
        <v/>
      </c>
      <c r="L95" s="7" t="s">
        <v>100</v>
      </c>
      <c r="M95" s="1" t="s">
        <v>312</v>
      </c>
      <c r="N95" s="7">
        <v>2017</v>
      </c>
      <c r="O95" s="7" t="str">
        <f t="shared" si="17"/>
        <v>21 век</v>
      </c>
      <c r="P95" s="7" t="str">
        <f t="shared" si="18"/>
        <v/>
      </c>
      <c r="Q95" s="7" t="str">
        <f t="shared" si="19"/>
        <v/>
      </c>
      <c r="R95" s="7">
        <f t="shared" si="20"/>
        <v>25</v>
      </c>
      <c r="S95" s="7" t="str">
        <f t="shared" si="14"/>
        <v>2022</v>
      </c>
      <c r="T95" s="7" t="s">
        <v>102</v>
      </c>
      <c r="U95" s="7" t="s">
        <v>103</v>
      </c>
      <c r="V95" s="7" t="s">
        <v>313</v>
      </c>
      <c r="W95" s="7" t="s">
        <v>15</v>
      </c>
      <c r="X95" s="26">
        <f t="shared" si="15"/>
        <v>7.68</v>
      </c>
      <c r="Y95" s="7" t="s">
        <v>16</v>
      </c>
      <c r="Z95" s="6">
        <v>44752</v>
      </c>
      <c r="AA95" s="7">
        <v>192</v>
      </c>
    </row>
    <row r="96" spans="1:27" s="7" customFormat="1" ht="30" customHeight="1" x14ac:dyDescent="0.3">
      <c r="A96" s="1" t="s">
        <v>314</v>
      </c>
      <c r="B96" s="7" t="s">
        <v>315</v>
      </c>
      <c r="F96" s="7" t="s">
        <v>383</v>
      </c>
      <c r="H96" s="6"/>
      <c r="I96" s="6" t="str">
        <f>IF(H96="","",EDATE(H96,12000))</f>
        <v/>
      </c>
      <c r="J96" s="6" t="str">
        <f t="shared" si="16"/>
        <v/>
      </c>
      <c r="L96" s="7" t="s">
        <v>3</v>
      </c>
      <c r="M96" s="1" t="s">
        <v>316</v>
      </c>
      <c r="N96" s="7">
        <v>2007</v>
      </c>
      <c r="O96" s="7" t="str">
        <f t="shared" si="17"/>
        <v>21 век</v>
      </c>
      <c r="P96" s="7" t="str">
        <f t="shared" si="18"/>
        <v/>
      </c>
      <c r="Q96" s="7" t="str">
        <f t="shared" si="19"/>
        <v/>
      </c>
      <c r="R96" s="7">
        <f t="shared" si="20"/>
        <v>16</v>
      </c>
      <c r="S96" s="7" t="str">
        <f t="shared" si="14"/>
        <v>2022</v>
      </c>
      <c r="T96" s="7" t="s">
        <v>102</v>
      </c>
      <c r="U96" s="7" t="s">
        <v>103</v>
      </c>
      <c r="V96" s="7" t="s">
        <v>313</v>
      </c>
      <c r="W96" s="7" t="s">
        <v>142</v>
      </c>
      <c r="X96" s="26">
        <f t="shared" si="15"/>
        <v>19</v>
      </c>
      <c r="Y96" s="7" t="s">
        <v>9</v>
      </c>
      <c r="Z96" s="6">
        <v>44768</v>
      </c>
      <c r="AA96" s="7">
        <v>304</v>
      </c>
    </row>
    <row r="97" spans="1:27" s="7" customFormat="1" ht="30" customHeight="1" x14ac:dyDescent="0.3">
      <c r="A97" s="1" t="s">
        <v>317</v>
      </c>
      <c r="B97" s="7" t="s">
        <v>318</v>
      </c>
      <c r="F97" s="7" t="s">
        <v>383</v>
      </c>
      <c r="H97" s="6">
        <v>1912</v>
      </c>
      <c r="I97" s="6">
        <f>EDATE(H97,12000)</f>
        <v>367155</v>
      </c>
      <c r="J97" s="6" t="str">
        <f t="shared" si="16"/>
        <v>2905</v>
      </c>
      <c r="K97" s="6">
        <v>35675</v>
      </c>
      <c r="L97" s="7" t="s">
        <v>82</v>
      </c>
      <c r="M97" s="1" t="s">
        <v>319</v>
      </c>
      <c r="N97" s="7">
        <v>1977</v>
      </c>
      <c r="O97" s="7" t="str">
        <f t="shared" si="17"/>
        <v>20 век</v>
      </c>
      <c r="P97" s="7">
        <f t="shared" si="18"/>
        <v>72</v>
      </c>
      <c r="Q97" s="7" t="str">
        <f t="shared" si="19"/>
        <v>от 70 лет и старше</v>
      </c>
      <c r="R97" s="7">
        <f t="shared" si="20"/>
        <v>3</v>
      </c>
      <c r="S97" s="7" t="str">
        <f t="shared" si="14"/>
        <v>2022</v>
      </c>
      <c r="T97" s="7" t="s">
        <v>102</v>
      </c>
      <c r="U97" s="7" t="s">
        <v>103</v>
      </c>
      <c r="V97" s="7" t="s">
        <v>132</v>
      </c>
      <c r="W97" s="7" t="s">
        <v>248</v>
      </c>
      <c r="X97" s="26">
        <f t="shared" si="15"/>
        <v>79.666666666666671</v>
      </c>
      <c r="Y97" s="7" t="s">
        <v>16</v>
      </c>
      <c r="Z97" s="6">
        <v>44771</v>
      </c>
      <c r="AA97" s="7">
        <v>239</v>
      </c>
    </row>
    <row r="98" spans="1:27" s="7" customFormat="1" ht="30" customHeight="1" x14ac:dyDescent="0.3">
      <c r="A98" s="1" t="s">
        <v>320</v>
      </c>
      <c r="B98" s="7" t="s">
        <v>321</v>
      </c>
      <c r="F98" s="7" t="s">
        <v>383</v>
      </c>
      <c r="H98" s="6">
        <v>12483</v>
      </c>
      <c r="I98" s="6">
        <f>EDATE(H98,12000)</f>
        <v>377726</v>
      </c>
      <c r="J98" s="6" t="str">
        <f t="shared" si="16"/>
        <v>2934</v>
      </c>
      <c r="L98" s="7" t="s">
        <v>322</v>
      </c>
      <c r="M98" s="1" t="s">
        <v>323</v>
      </c>
      <c r="N98" s="7">
        <v>2011</v>
      </c>
      <c r="O98" s="7" t="str">
        <f t="shared" si="17"/>
        <v>21 век</v>
      </c>
      <c r="P98" s="7">
        <f t="shared" si="18"/>
        <v>77</v>
      </c>
      <c r="Q98" s="7" t="str">
        <f t="shared" si="19"/>
        <v>от 70 лет и старше</v>
      </c>
      <c r="R98" s="7">
        <f t="shared" si="20"/>
        <v>42</v>
      </c>
      <c r="S98" s="7" t="str">
        <f t="shared" ref="S98:S111" si="22">TEXT(Z98,"Гггг")</f>
        <v>2022</v>
      </c>
      <c r="T98" s="7" t="s">
        <v>102</v>
      </c>
      <c r="U98" s="7" t="s">
        <v>103</v>
      </c>
      <c r="V98" s="7" t="s">
        <v>127</v>
      </c>
      <c r="W98" s="7" t="s">
        <v>15</v>
      </c>
      <c r="X98" s="26">
        <f t="shared" ref="X98:X111" si="23">AA98/R98</f>
        <v>15.619047619047619</v>
      </c>
      <c r="Y98" s="7" t="s">
        <v>16</v>
      </c>
      <c r="Z98" s="6">
        <v>44813</v>
      </c>
      <c r="AA98" s="7">
        <v>656</v>
      </c>
    </row>
    <row r="99" spans="1:27" s="7" customFormat="1" ht="30" customHeight="1" x14ac:dyDescent="0.3">
      <c r="A99" s="1" t="s">
        <v>324</v>
      </c>
      <c r="B99" s="7" t="s">
        <v>325</v>
      </c>
      <c r="F99" s="7" t="s">
        <v>383</v>
      </c>
      <c r="H99" s="6">
        <v>19916</v>
      </c>
      <c r="I99" s="6">
        <f>EDATE(H99,12000)</f>
        <v>385159</v>
      </c>
      <c r="J99" s="6" t="str">
        <f t="shared" si="16"/>
        <v>2954</v>
      </c>
      <c r="L99" s="7" t="s">
        <v>100</v>
      </c>
      <c r="M99" s="1" t="s">
        <v>326</v>
      </c>
      <c r="N99" s="7">
        <v>2022</v>
      </c>
      <c r="O99" s="7" t="str">
        <f t="shared" si="17"/>
        <v>21 век</v>
      </c>
      <c r="P99" s="7">
        <f t="shared" si="18"/>
        <v>68</v>
      </c>
      <c r="Q99" s="7" t="str">
        <f t="shared" si="19"/>
        <v>от 60 до 70 лет</v>
      </c>
      <c r="R99" s="7">
        <f t="shared" ref="R99:R111" si="24">_xlfn.DAYS(Z99,Z98)</f>
        <v>3</v>
      </c>
      <c r="S99" s="7" t="str">
        <f t="shared" si="22"/>
        <v>2022</v>
      </c>
      <c r="T99" s="7" t="s">
        <v>102</v>
      </c>
      <c r="U99" s="7" t="s">
        <v>103</v>
      </c>
      <c r="V99" s="7" t="s">
        <v>127</v>
      </c>
      <c r="W99" s="7" t="s">
        <v>15</v>
      </c>
      <c r="X99" s="26">
        <f t="shared" si="23"/>
        <v>46.666666666666664</v>
      </c>
      <c r="Y99" s="7" t="s">
        <v>16</v>
      </c>
      <c r="Z99" s="6">
        <v>44816</v>
      </c>
      <c r="AA99" s="7">
        <v>140</v>
      </c>
    </row>
    <row r="100" spans="1:27" s="7" customFormat="1" ht="30" customHeight="1" x14ac:dyDescent="0.3">
      <c r="A100" s="1" t="s">
        <v>327</v>
      </c>
      <c r="B100" s="7" t="s">
        <v>328</v>
      </c>
      <c r="F100" s="7" t="s">
        <v>383</v>
      </c>
      <c r="H100" s="6"/>
      <c r="I100" s="6" t="str">
        <f>IF(H100="","",EDATE(H100,12000))</f>
        <v/>
      </c>
      <c r="J100" s="6" t="str">
        <f t="shared" si="16"/>
        <v/>
      </c>
      <c r="L100" s="7" t="s">
        <v>100</v>
      </c>
      <c r="M100" s="1" t="s">
        <v>329</v>
      </c>
      <c r="N100" s="7">
        <v>2020</v>
      </c>
      <c r="O100" s="7" t="str">
        <f t="shared" si="17"/>
        <v>21 век</v>
      </c>
      <c r="P100" s="7" t="str">
        <f t="shared" si="18"/>
        <v/>
      </c>
      <c r="Q100" s="7" t="str">
        <f t="shared" si="19"/>
        <v/>
      </c>
      <c r="R100" s="7">
        <f t="shared" si="24"/>
        <v>40</v>
      </c>
      <c r="S100" s="7" t="str">
        <f t="shared" si="22"/>
        <v>2022</v>
      </c>
      <c r="T100" s="7" t="s">
        <v>102</v>
      </c>
      <c r="U100" s="7" t="s">
        <v>103</v>
      </c>
      <c r="V100" s="7" t="s">
        <v>313</v>
      </c>
      <c r="W100" s="7" t="s">
        <v>15</v>
      </c>
      <c r="X100" s="26">
        <f t="shared" si="23"/>
        <v>7.3250000000000002</v>
      </c>
      <c r="Y100" s="7" t="s">
        <v>9</v>
      </c>
      <c r="Z100" s="6">
        <v>44856</v>
      </c>
      <c r="AA100" s="7">
        <v>293</v>
      </c>
    </row>
    <row r="101" spans="1:27" s="7" customFormat="1" ht="30" customHeight="1" x14ac:dyDescent="0.3">
      <c r="A101" s="1" t="s">
        <v>330</v>
      </c>
      <c r="B101" s="7" t="s">
        <v>331</v>
      </c>
      <c r="F101" s="7" t="s">
        <v>384</v>
      </c>
      <c r="H101" s="6"/>
      <c r="I101" s="6" t="str">
        <f>IF(H101="","",EDATE(H101,12000))</f>
        <v/>
      </c>
      <c r="J101" s="6" t="str">
        <f t="shared" si="16"/>
        <v/>
      </c>
      <c r="L101" s="7" t="s">
        <v>100</v>
      </c>
      <c r="M101" s="1" t="s">
        <v>332</v>
      </c>
      <c r="N101" s="7">
        <v>2016</v>
      </c>
      <c r="O101" s="7" t="str">
        <f t="shared" si="17"/>
        <v>21 век</v>
      </c>
      <c r="P101" s="7" t="str">
        <f t="shared" si="18"/>
        <v/>
      </c>
      <c r="Q101" s="7" t="str">
        <f t="shared" si="19"/>
        <v/>
      </c>
      <c r="R101" s="7">
        <f t="shared" si="24"/>
        <v>7</v>
      </c>
      <c r="S101" s="7" t="str">
        <f t="shared" si="22"/>
        <v>2022</v>
      </c>
      <c r="T101" s="7" t="s">
        <v>102</v>
      </c>
      <c r="U101" s="7" t="s">
        <v>103</v>
      </c>
      <c r="V101" s="7" t="s">
        <v>313</v>
      </c>
      <c r="W101" s="7" t="s">
        <v>333</v>
      </c>
      <c r="X101" s="26">
        <f t="shared" si="23"/>
        <v>62.857142857142854</v>
      </c>
      <c r="Y101" s="7" t="s">
        <v>16</v>
      </c>
      <c r="Z101" s="6">
        <v>44863</v>
      </c>
      <c r="AA101" s="7">
        <v>440</v>
      </c>
    </row>
    <row r="102" spans="1:27" s="7" customFormat="1" ht="30" customHeight="1" x14ac:dyDescent="0.3">
      <c r="A102" s="1" t="s">
        <v>334</v>
      </c>
      <c r="B102" s="7" t="s">
        <v>335</v>
      </c>
      <c r="F102" s="7" t="s">
        <v>384</v>
      </c>
      <c r="H102" s="6">
        <v>33942</v>
      </c>
      <c r="I102" s="6">
        <f>EDATE(H102,12000)</f>
        <v>399185</v>
      </c>
      <c r="J102" s="6" t="str">
        <f t="shared" si="16"/>
        <v>2992</v>
      </c>
      <c r="L102" s="7" t="s">
        <v>27</v>
      </c>
      <c r="M102" s="1" t="s">
        <v>336</v>
      </c>
      <c r="N102" s="7">
        <v>2015</v>
      </c>
      <c r="O102" s="7" t="str">
        <f t="shared" si="17"/>
        <v>21 век</v>
      </c>
      <c r="P102" s="7">
        <f t="shared" si="18"/>
        <v>23</v>
      </c>
      <c r="Q102" s="7" t="str">
        <f t="shared" si="19"/>
        <v>до 30 лет</v>
      </c>
      <c r="R102" s="7">
        <f t="shared" si="24"/>
        <v>38</v>
      </c>
      <c r="S102" s="7" t="str">
        <f t="shared" si="22"/>
        <v>2022</v>
      </c>
      <c r="T102" s="7" t="s">
        <v>102</v>
      </c>
      <c r="U102" s="7" t="s">
        <v>103</v>
      </c>
      <c r="V102" s="7" t="s">
        <v>313</v>
      </c>
      <c r="W102" s="7" t="s">
        <v>337</v>
      </c>
      <c r="X102" s="26">
        <f t="shared" si="23"/>
        <v>6.2631578947368425</v>
      </c>
      <c r="Y102" s="7" t="s">
        <v>16</v>
      </c>
      <c r="Z102" s="6">
        <v>44901</v>
      </c>
      <c r="AA102" s="7">
        <v>238</v>
      </c>
    </row>
    <row r="103" spans="1:27" s="7" customFormat="1" ht="30" customHeight="1" x14ac:dyDescent="0.3">
      <c r="A103" s="1" t="s">
        <v>338</v>
      </c>
      <c r="B103" s="7" t="s">
        <v>339</v>
      </c>
      <c r="F103" s="7" t="s">
        <v>383</v>
      </c>
      <c r="H103" s="6"/>
      <c r="I103" s="6" t="str">
        <f>IF(H103="","",EDATE(H103,12000))</f>
        <v/>
      </c>
      <c r="J103" s="6" t="str">
        <f t="shared" si="16"/>
        <v/>
      </c>
      <c r="L103" s="7" t="s">
        <v>42</v>
      </c>
      <c r="M103" s="1" t="s">
        <v>340</v>
      </c>
      <c r="N103" s="7">
        <v>2012</v>
      </c>
      <c r="O103" s="7" t="str">
        <f t="shared" si="17"/>
        <v>21 век</v>
      </c>
      <c r="P103" s="7" t="str">
        <f t="shared" si="18"/>
        <v/>
      </c>
      <c r="Q103" s="7" t="str">
        <f t="shared" si="19"/>
        <v/>
      </c>
      <c r="R103" s="7">
        <f t="shared" si="24"/>
        <v>20</v>
      </c>
      <c r="S103" s="7" t="str">
        <f t="shared" si="22"/>
        <v>2022</v>
      </c>
      <c r="T103" s="7" t="s">
        <v>102</v>
      </c>
      <c r="U103" s="7" t="s">
        <v>103</v>
      </c>
      <c r="V103" s="7" t="s">
        <v>132</v>
      </c>
      <c r="W103" s="7" t="s">
        <v>29</v>
      </c>
      <c r="X103" s="26">
        <f t="shared" si="23"/>
        <v>15.2</v>
      </c>
      <c r="Y103" s="7" t="s">
        <v>16</v>
      </c>
      <c r="Z103" s="6">
        <v>44921</v>
      </c>
      <c r="AA103" s="7">
        <v>304</v>
      </c>
    </row>
    <row r="104" spans="1:27" s="7" customFormat="1" ht="30" customHeight="1" x14ac:dyDescent="0.3">
      <c r="A104" s="1" t="s">
        <v>341</v>
      </c>
      <c r="B104" s="7" t="s">
        <v>342</v>
      </c>
      <c r="F104" s="7" t="s">
        <v>384</v>
      </c>
      <c r="H104" s="6"/>
      <c r="I104" s="6" t="str">
        <f>IF(H104="","",EDATE(H104,12000))</f>
        <v/>
      </c>
      <c r="J104" s="6" t="str">
        <f t="shared" si="16"/>
        <v/>
      </c>
      <c r="L104" s="7" t="s">
        <v>3</v>
      </c>
      <c r="M104" s="1" t="s">
        <v>343</v>
      </c>
      <c r="N104" s="7">
        <v>2016</v>
      </c>
      <c r="O104" s="7" t="str">
        <f t="shared" si="17"/>
        <v>21 век</v>
      </c>
      <c r="P104" s="7" t="str">
        <f t="shared" si="18"/>
        <v/>
      </c>
      <c r="Q104" s="7" t="str">
        <f t="shared" si="19"/>
        <v/>
      </c>
      <c r="R104" s="7">
        <f t="shared" si="24"/>
        <v>14</v>
      </c>
      <c r="S104" s="7" t="str">
        <f t="shared" si="22"/>
        <v>2023</v>
      </c>
      <c r="T104" s="7" t="s">
        <v>102</v>
      </c>
      <c r="U104" s="7" t="s">
        <v>103</v>
      </c>
      <c r="V104" s="7" t="s">
        <v>313</v>
      </c>
      <c r="W104" s="7" t="s">
        <v>142</v>
      </c>
      <c r="X104" s="26">
        <f t="shared" si="23"/>
        <v>17.142857142857142</v>
      </c>
      <c r="Y104" s="7" t="s">
        <v>9</v>
      </c>
      <c r="Z104" s="6">
        <v>44935</v>
      </c>
      <c r="AA104" s="7">
        <v>240</v>
      </c>
    </row>
    <row r="105" spans="1:27" s="7" customFormat="1" ht="30" customHeight="1" x14ac:dyDescent="0.3">
      <c r="A105" s="1" t="s">
        <v>344</v>
      </c>
      <c r="B105" s="7" t="s">
        <v>345</v>
      </c>
      <c r="F105" s="7" t="s">
        <v>383</v>
      </c>
      <c r="H105" s="6" t="s">
        <v>346</v>
      </c>
      <c r="I105" s="6">
        <f>DATEVALUE(LEFT(H105,LEN(H105)-4)&amp;RIGHT(H105,4)+1000)</f>
        <v>340434</v>
      </c>
      <c r="J105" s="6" t="str">
        <f t="shared" si="16"/>
        <v>2832</v>
      </c>
      <c r="K105" s="7" t="s">
        <v>347</v>
      </c>
      <c r="L105" s="7" t="s">
        <v>42</v>
      </c>
      <c r="M105" s="1" t="s">
        <v>348</v>
      </c>
      <c r="N105" s="7">
        <v>1871</v>
      </c>
      <c r="O105" s="7" t="str">
        <f t="shared" si="17"/>
        <v>19 век</v>
      </c>
      <c r="P105" s="7">
        <f t="shared" si="18"/>
        <v>39</v>
      </c>
      <c r="Q105" s="7" t="str">
        <f t="shared" si="19"/>
        <v>от 30 до 40 лет</v>
      </c>
      <c r="R105" s="7">
        <f t="shared" si="24"/>
        <v>32</v>
      </c>
      <c r="S105" s="7" t="str">
        <f t="shared" si="22"/>
        <v>2023</v>
      </c>
      <c r="T105" s="7" t="s">
        <v>5</v>
      </c>
      <c r="U105" s="7" t="s">
        <v>306</v>
      </c>
      <c r="V105" s="7" t="s">
        <v>307</v>
      </c>
      <c r="W105" s="7" t="s">
        <v>349</v>
      </c>
      <c r="X105" s="26">
        <f t="shared" si="23"/>
        <v>9</v>
      </c>
      <c r="Y105" s="7" t="s">
        <v>16</v>
      </c>
      <c r="Z105" s="6">
        <v>44967</v>
      </c>
      <c r="AA105" s="7">
        <v>288</v>
      </c>
    </row>
    <row r="106" spans="1:27" s="7" customFormat="1" ht="30" customHeight="1" x14ac:dyDescent="0.3">
      <c r="A106" s="1" t="s">
        <v>344</v>
      </c>
      <c r="B106" s="7" t="s">
        <v>345</v>
      </c>
      <c r="F106" s="7" t="s">
        <v>383</v>
      </c>
      <c r="H106" s="6" t="s">
        <v>346</v>
      </c>
      <c r="I106" s="6">
        <f>DATEVALUE(LEFT(H106,LEN(H106)-4)&amp;RIGHT(H106,4)+1000)</f>
        <v>340434</v>
      </c>
      <c r="J106" s="6" t="str">
        <f t="shared" si="16"/>
        <v>2832</v>
      </c>
      <c r="K106" s="7" t="s">
        <v>347</v>
      </c>
      <c r="L106" s="7" t="s">
        <v>42</v>
      </c>
      <c r="M106" s="1" t="s">
        <v>350</v>
      </c>
      <c r="N106" s="7">
        <v>1865</v>
      </c>
      <c r="O106" s="7" t="str">
        <f t="shared" si="17"/>
        <v>19 век</v>
      </c>
      <c r="P106" s="7">
        <f t="shared" si="18"/>
        <v>33</v>
      </c>
      <c r="Q106" s="7" t="str">
        <f t="shared" si="19"/>
        <v>от 30 до 40 лет</v>
      </c>
      <c r="R106" s="7">
        <f t="shared" si="24"/>
        <v>12</v>
      </c>
      <c r="S106" s="7" t="str">
        <f t="shared" si="22"/>
        <v>2023</v>
      </c>
      <c r="T106" s="7" t="s">
        <v>5</v>
      </c>
      <c r="U106" s="7" t="s">
        <v>306</v>
      </c>
      <c r="V106" s="7" t="s">
        <v>307</v>
      </c>
      <c r="W106" s="7" t="s">
        <v>15</v>
      </c>
      <c r="X106" s="26">
        <f t="shared" si="23"/>
        <v>8</v>
      </c>
      <c r="Y106" s="7" t="s">
        <v>16</v>
      </c>
      <c r="Z106" s="6">
        <v>44979</v>
      </c>
      <c r="AA106" s="7">
        <v>96</v>
      </c>
    </row>
    <row r="107" spans="1:27" s="7" customFormat="1" ht="30" customHeight="1" x14ac:dyDescent="0.3">
      <c r="A107" s="1" t="s">
        <v>304</v>
      </c>
      <c r="B107" s="7" t="s">
        <v>304</v>
      </c>
      <c r="F107" s="7" t="s">
        <v>384</v>
      </c>
      <c r="H107" s="6"/>
      <c r="I107" s="6" t="str">
        <f>IF(H107="","",EDATE(H107,12000))</f>
        <v/>
      </c>
      <c r="J107" s="6" t="str">
        <f t="shared" si="16"/>
        <v/>
      </c>
      <c r="L107" s="7" t="s">
        <v>42</v>
      </c>
      <c r="M107" s="1" t="s">
        <v>351</v>
      </c>
      <c r="O107" s="7" t="str">
        <f t="shared" si="17"/>
        <v/>
      </c>
      <c r="P107" s="7" t="str">
        <f t="shared" si="18"/>
        <v/>
      </c>
      <c r="Q107" s="7" t="str">
        <f t="shared" si="19"/>
        <v/>
      </c>
      <c r="R107" s="7">
        <f t="shared" si="24"/>
        <v>5</v>
      </c>
      <c r="S107" s="7" t="str">
        <f t="shared" si="22"/>
        <v>2023</v>
      </c>
      <c r="T107" s="7" t="s">
        <v>5</v>
      </c>
      <c r="U107" s="7" t="s">
        <v>306</v>
      </c>
      <c r="V107" s="7" t="s">
        <v>307</v>
      </c>
      <c r="W107" s="7" t="s">
        <v>15</v>
      </c>
      <c r="X107" s="26">
        <f t="shared" si="23"/>
        <v>12.8</v>
      </c>
      <c r="Y107" s="7" t="s">
        <v>16</v>
      </c>
      <c r="Z107" s="6">
        <v>44984</v>
      </c>
      <c r="AA107" s="7">
        <v>64</v>
      </c>
    </row>
    <row r="108" spans="1:27" s="7" customFormat="1" ht="30" customHeight="1" x14ac:dyDescent="0.3">
      <c r="A108" s="1" t="s">
        <v>304</v>
      </c>
      <c r="B108" s="7" t="s">
        <v>304</v>
      </c>
      <c r="F108" s="7" t="s">
        <v>384</v>
      </c>
      <c r="H108" s="6"/>
      <c r="I108" s="6" t="str">
        <f>IF(H108="","",EDATE(H108,12000))</f>
        <v/>
      </c>
      <c r="J108" s="6" t="str">
        <f t="shared" si="16"/>
        <v/>
      </c>
      <c r="L108" s="7" t="s">
        <v>42</v>
      </c>
      <c r="M108" s="1" t="s">
        <v>352</v>
      </c>
      <c r="O108" s="7" t="str">
        <f t="shared" si="17"/>
        <v/>
      </c>
      <c r="P108" s="7" t="str">
        <f t="shared" si="18"/>
        <v/>
      </c>
      <c r="Q108" s="7" t="str">
        <f t="shared" si="19"/>
        <v/>
      </c>
      <c r="R108" s="7">
        <f t="shared" si="24"/>
        <v>12</v>
      </c>
      <c r="S108" s="7" t="str">
        <f t="shared" si="22"/>
        <v>2023</v>
      </c>
      <c r="T108" s="7" t="s">
        <v>5</v>
      </c>
      <c r="U108" s="7" t="s">
        <v>306</v>
      </c>
      <c r="V108" s="7" t="s">
        <v>307</v>
      </c>
      <c r="W108" s="7" t="s">
        <v>15</v>
      </c>
      <c r="X108" s="26">
        <f t="shared" si="23"/>
        <v>8</v>
      </c>
      <c r="Y108" s="7" t="s">
        <v>16</v>
      </c>
      <c r="Z108" s="6">
        <v>44996</v>
      </c>
      <c r="AA108" s="7">
        <v>96</v>
      </c>
    </row>
    <row r="109" spans="1:27" s="7" customFormat="1" ht="30" customHeight="1" x14ac:dyDescent="0.3">
      <c r="A109" s="1" t="s">
        <v>353</v>
      </c>
      <c r="B109" s="7" t="s">
        <v>354</v>
      </c>
      <c r="F109" s="7" t="s">
        <v>383</v>
      </c>
      <c r="H109" s="6">
        <v>23392</v>
      </c>
      <c r="I109" s="6">
        <f>EDATE(H109,12000)</f>
        <v>388635</v>
      </c>
      <c r="J109" s="6" t="str">
        <f t="shared" si="16"/>
        <v>2964</v>
      </c>
      <c r="L109" s="7" t="s">
        <v>3</v>
      </c>
      <c r="M109" s="1" t="s">
        <v>355</v>
      </c>
      <c r="N109" s="7">
        <v>2018</v>
      </c>
      <c r="O109" s="7" t="str">
        <f t="shared" si="17"/>
        <v>21 век</v>
      </c>
      <c r="P109" s="7">
        <f t="shared" si="18"/>
        <v>54</v>
      </c>
      <c r="Q109" s="7" t="str">
        <f t="shared" si="19"/>
        <v>от 50 до 60 лет</v>
      </c>
      <c r="R109" s="7">
        <f t="shared" si="24"/>
        <v>50</v>
      </c>
      <c r="S109" s="7" t="str">
        <f t="shared" si="22"/>
        <v>2023</v>
      </c>
      <c r="T109" s="7" t="s">
        <v>102</v>
      </c>
      <c r="U109" s="7" t="s">
        <v>103</v>
      </c>
      <c r="V109" s="7" t="s">
        <v>132</v>
      </c>
      <c r="W109" s="7" t="s">
        <v>248</v>
      </c>
      <c r="X109" s="26">
        <f t="shared" si="23"/>
        <v>5.58</v>
      </c>
      <c r="Y109" s="7" t="s">
        <v>16</v>
      </c>
      <c r="Z109" s="6">
        <v>45046</v>
      </c>
      <c r="AA109" s="7">
        <v>279</v>
      </c>
    </row>
    <row r="110" spans="1:27" s="7" customFormat="1" ht="30" customHeight="1" x14ac:dyDescent="0.3">
      <c r="A110" s="1" t="s">
        <v>356</v>
      </c>
      <c r="B110" s="7" t="s">
        <v>356</v>
      </c>
      <c r="F110" s="7" t="s">
        <v>383</v>
      </c>
      <c r="H110" s="6"/>
      <c r="I110" s="6" t="str">
        <f>IF(H110="","",EDATE(H110,12000))</f>
        <v/>
      </c>
      <c r="J110" s="6" t="str">
        <f t="shared" si="16"/>
        <v/>
      </c>
      <c r="L110" s="7" t="s">
        <v>3</v>
      </c>
      <c r="M110" s="1" t="s">
        <v>357</v>
      </c>
      <c r="N110" s="7">
        <v>2020</v>
      </c>
      <c r="O110" s="7" t="str">
        <f t="shared" si="17"/>
        <v>21 век</v>
      </c>
      <c r="P110" s="7" t="str">
        <f t="shared" si="18"/>
        <v/>
      </c>
      <c r="Q110" s="7" t="str">
        <f t="shared" si="19"/>
        <v/>
      </c>
      <c r="R110" s="7">
        <f t="shared" si="24"/>
        <v>36</v>
      </c>
      <c r="S110" s="7" t="str">
        <f t="shared" si="22"/>
        <v>2023</v>
      </c>
      <c r="T110" s="7" t="s">
        <v>102</v>
      </c>
      <c r="U110" s="7" t="s">
        <v>103</v>
      </c>
      <c r="V110" s="7" t="s">
        <v>313</v>
      </c>
      <c r="W110" s="7" t="s">
        <v>358</v>
      </c>
      <c r="X110" s="26">
        <f t="shared" si="23"/>
        <v>4.5555555555555554</v>
      </c>
      <c r="Y110" s="7" t="s">
        <v>9</v>
      </c>
      <c r="Z110" s="6">
        <v>45082</v>
      </c>
      <c r="AA110" s="7">
        <v>164</v>
      </c>
    </row>
    <row r="111" spans="1:27" s="7" customFormat="1" ht="30" customHeight="1" x14ac:dyDescent="0.3">
      <c r="A111" s="1" t="s">
        <v>359</v>
      </c>
      <c r="B111" s="7" t="s">
        <v>360</v>
      </c>
      <c r="F111" s="7" t="s">
        <v>383</v>
      </c>
      <c r="H111" s="6"/>
      <c r="I111" s="6" t="str">
        <f>IF(H111="","",EDATE(H111,12000))</f>
        <v/>
      </c>
      <c r="J111" s="6" t="str">
        <f t="shared" si="16"/>
        <v/>
      </c>
      <c r="L111" s="7" t="s">
        <v>3</v>
      </c>
      <c r="M111" s="1" t="s">
        <v>361</v>
      </c>
      <c r="N111" s="7">
        <v>2020</v>
      </c>
      <c r="O111" s="7" t="str">
        <f t="shared" si="17"/>
        <v>21 век</v>
      </c>
      <c r="P111" s="7" t="str">
        <f t="shared" si="18"/>
        <v/>
      </c>
      <c r="Q111" s="7" t="str">
        <f t="shared" si="19"/>
        <v/>
      </c>
      <c r="R111" s="7">
        <f t="shared" si="24"/>
        <v>23</v>
      </c>
      <c r="S111" s="7" t="str">
        <f t="shared" si="22"/>
        <v>2023</v>
      </c>
      <c r="T111" s="7" t="s">
        <v>102</v>
      </c>
      <c r="U111" s="7" t="s">
        <v>103</v>
      </c>
      <c r="V111" s="7" t="s">
        <v>313</v>
      </c>
      <c r="W111" s="7" t="s">
        <v>362</v>
      </c>
      <c r="X111" s="26">
        <f t="shared" si="23"/>
        <v>23.478260869565219</v>
      </c>
      <c r="Y111" s="7" t="s">
        <v>9</v>
      </c>
      <c r="Z111" s="6">
        <v>45105</v>
      </c>
      <c r="AA111" s="7">
        <v>540</v>
      </c>
    </row>
    <row r="116" spans="9:9" x14ac:dyDescent="0.3">
      <c r="I116" s="24"/>
    </row>
    <row r="117" spans="9:9" x14ac:dyDescent="0.3">
      <c r="I117" s="24"/>
    </row>
    <row r="118" spans="9:9" x14ac:dyDescent="0.3">
      <c r="I118" s="24"/>
    </row>
    <row r="119" spans="9:9" x14ac:dyDescent="0.3">
      <c r="I119" s="24"/>
    </row>
    <row r="120" spans="9:9" x14ac:dyDescent="0.3">
      <c r="I120" s="24"/>
    </row>
    <row r="121" spans="9:9" x14ac:dyDescent="0.3">
      <c r="I121" s="24"/>
    </row>
    <row r="122" spans="9:9" x14ac:dyDescent="0.3">
      <c r="I122" s="24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2870-670D-4C38-A097-10DFBB8F4C3D}">
  <dimension ref="A1:AD246"/>
  <sheetViews>
    <sheetView zoomScaleNormal="100" workbookViewId="0">
      <selection activeCell="P34" sqref="P34"/>
    </sheetView>
  </sheetViews>
  <sheetFormatPr defaultRowHeight="14.4" x14ac:dyDescent="0.3"/>
  <cols>
    <col min="1" max="1" width="38" style="17" customWidth="1"/>
    <col min="2" max="212" width="10.77734375" style="17" customWidth="1"/>
    <col min="213" max="16384" width="8.88671875" style="17"/>
  </cols>
  <sheetData>
    <row r="1" spans="1:15" ht="21" x14ac:dyDescent="0.3">
      <c r="A1" s="48" t="s">
        <v>461</v>
      </c>
      <c r="B1" s="42"/>
      <c r="C1" s="42"/>
      <c r="D1" s="42"/>
      <c r="E1" s="42"/>
    </row>
    <row r="3" spans="1:15" s="43" customFormat="1" ht="28.8" customHeight="1" x14ac:dyDescent="0.3">
      <c r="A3" s="28" t="str">
        <f>Описание!A19</f>
        <v>📖 сколько книг прочитано? а сколько страниц? за какое время?</v>
      </c>
      <c r="C3" s="44"/>
      <c r="E3" s="44"/>
    </row>
    <row r="4" spans="1:15" x14ac:dyDescent="0.3">
      <c r="C4" s="45"/>
      <c r="E4" s="45"/>
    </row>
    <row r="5" spans="1:15" x14ac:dyDescent="0.3">
      <c r="C5" s="45"/>
    </row>
    <row r="6" spans="1:15" x14ac:dyDescent="0.3">
      <c r="C6" s="45"/>
    </row>
    <row r="7" spans="1:15" x14ac:dyDescent="0.3">
      <c r="C7" s="45"/>
    </row>
    <row r="8" spans="1:15" x14ac:dyDescent="0.3">
      <c r="C8" s="45"/>
    </row>
    <row r="9" spans="1:15" x14ac:dyDescent="0.3">
      <c r="C9" s="45"/>
    </row>
    <row r="10" spans="1:15" x14ac:dyDescent="0.3">
      <c r="H10" s="46"/>
    </row>
    <row r="11" spans="1:15" x14ac:dyDescent="0.3">
      <c r="H11" s="46"/>
    </row>
    <row r="12" spans="1:15" x14ac:dyDescent="0.3">
      <c r="H12" s="46"/>
    </row>
    <row r="13" spans="1:15" x14ac:dyDescent="0.3">
      <c r="H13" s="46"/>
    </row>
    <row r="15" spans="1:15" ht="28.8" x14ac:dyDescent="0.3">
      <c r="M15" s="32" t="s">
        <v>427</v>
      </c>
      <c r="N15" s="32" t="s">
        <v>428</v>
      </c>
      <c r="O15" s="33" t="s">
        <v>432</v>
      </c>
    </row>
    <row r="16" spans="1:15" x14ac:dyDescent="0.3">
      <c r="M16" s="29">
        <f>MIN(Данные!Z:Z)</f>
        <v>43367</v>
      </c>
      <c r="N16" s="29">
        <f>MAX(Данные!Z:Z)</f>
        <v>45105</v>
      </c>
      <c r="O16" s="30">
        <f>DATEDIF(M16,N16,"D")</f>
        <v>1738</v>
      </c>
    </row>
    <row r="17" spans="1:15" x14ac:dyDescent="0.3">
      <c r="M17" s="30"/>
      <c r="N17" s="29"/>
      <c r="O17" s="30"/>
    </row>
    <row r="18" spans="1:15" x14ac:dyDescent="0.3">
      <c r="M18" s="30"/>
      <c r="N18" s="29"/>
      <c r="O18" s="30"/>
    </row>
    <row r="19" spans="1:15" x14ac:dyDescent="0.3">
      <c r="M19" s="34" t="s">
        <v>436</v>
      </c>
      <c r="N19" s="31"/>
      <c r="O19" s="30"/>
    </row>
    <row r="20" spans="1:15" x14ac:dyDescent="0.3">
      <c r="M20" s="34" t="s">
        <v>431</v>
      </c>
      <c r="N20" s="34" t="s">
        <v>430</v>
      </c>
      <c r="O20" s="30"/>
    </row>
    <row r="21" spans="1:15" x14ac:dyDescent="0.3">
      <c r="M21" s="31">
        <f>DATEDIF(M16,N16,"Y")</f>
        <v>4</v>
      </c>
      <c r="N21" s="31">
        <f>DATEDIF(M16,N16,"YD")</f>
        <v>277</v>
      </c>
      <c r="O21" s="30"/>
    </row>
    <row r="27" spans="1:15" ht="28.8" x14ac:dyDescent="0.3">
      <c r="A27" s="28" t="str">
        <f>Описание!A21</f>
        <v>📖 какие эпохи, жанры, страны преобладают?</v>
      </c>
    </row>
    <row r="28" spans="1:15" x14ac:dyDescent="0.3">
      <c r="B28" s="43"/>
    </row>
    <row r="31" spans="1:15" x14ac:dyDescent="0.3">
      <c r="A31" s="43"/>
    </row>
    <row r="51" spans="1:21" x14ac:dyDescent="0.3">
      <c r="A51" s="43"/>
    </row>
    <row r="52" spans="1:21" x14ac:dyDescent="0.3">
      <c r="A52" s="43"/>
    </row>
    <row r="53" spans="1:21" ht="57.6" x14ac:dyDescent="0.3">
      <c r="A53" s="28" t="str">
        <f>Описание!A23</f>
        <v>📖 кого я читала больше: женщин или мужчин? Отличается ли преобладание количества книг от объёма в страницах?</v>
      </c>
      <c r="R53" s="34" t="s">
        <v>437</v>
      </c>
      <c r="S53" s="34" t="s">
        <v>439</v>
      </c>
      <c r="T53" s="34" t="s">
        <v>440</v>
      </c>
      <c r="U53" s="33" t="s">
        <v>438</v>
      </c>
    </row>
    <row r="54" spans="1:21" x14ac:dyDescent="0.3">
      <c r="R54" s="35" t="s">
        <v>382</v>
      </c>
      <c r="S54" s="36">
        <f>COUNTIF(Данные!F:F,'Таблицы и графики'!R54)</f>
        <v>20</v>
      </c>
      <c r="T54" s="36">
        <f>SUMIF(Данные!F:F,'Таблицы и графики'!R54,Данные!AA:AA)</f>
        <v>8348</v>
      </c>
      <c r="U54" s="36">
        <f>T54/S54</f>
        <v>417.4</v>
      </c>
    </row>
    <row r="55" spans="1:21" x14ac:dyDescent="0.3">
      <c r="R55" s="35" t="s">
        <v>384</v>
      </c>
      <c r="S55" s="36">
        <f>COUNTIF(Данные!F:F,'Таблицы и графики'!R55)</f>
        <v>12</v>
      </c>
      <c r="T55" s="36">
        <f>SUMIF(Данные!F:F,'Таблицы и графики'!R55,Данные!AA:AA)</f>
        <v>3758</v>
      </c>
      <c r="U55" s="36">
        <f t="shared" ref="U55:U56" si="0">T55/S55</f>
        <v>313.16666666666669</v>
      </c>
    </row>
    <row r="56" spans="1:21" x14ac:dyDescent="0.3">
      <c r="R56" s="35" t="s">
        <v>383</v>
      </c>
      <c r="S56" s="36">
        <f>COUNTIF(Данные!F:F,'Таблицы и графики'!R56)</f>
        <v>78</v>
      </c>
      <c r="T56" s="36">
        <f>SUMIF(Данные!F:F,'Таблицы и графики'!R56,Данные!AA:AA)</f>
        <v>29498</v>
      </c>
      <c r="U56" s="36">
        <f t="shared" si="0"/>
        <v>378.17948717948718</v>
      </c>
    </row>
    <row r="64" spans="1:21" ht="72" x14ac:dyDescent="0.3">
      <c r="A64" s="28" t="str">
        <f>Описание!A25</f>
        <v xml:space="preserve">📖 сколько авторам было лет на момент написания своих произведений? я больше читала молодых или уже умудрённых жизнью авторов? </v>
      </c>
    </row>
    <row r="77" spans="1:1" ht="57.6" x14ac:dyDescent="0.3">
      <c r="A77" s="28" t="str">
        <f>Описание!A26</f>
        <v xml:space="preserve">       Каков средний возраст авторов на момент написания прочитанных мною книг? Отличается ли такой средний возраст в разрезе пола?</v>
      </c>
    </row>
    <row r="90" spans="1:1" ht="72" x14ac:dyDescent="0.3">
      <c r="A90" s="28" t="str">
        <f>Описание!A28</f>
        <v xml:space="preserve">📖 если рассмотреть основные интересующие темы (худож.литература, научно-популярная/просветительская и т.д.) - как они отличаются друг от друга? </v>
      </c>
    </row>
    <row r="92" spans="1:1" ht="43.2" x14ac:dyDescent="0.3">
      <c r="A92" s="28" t="str">
        <f>Описание!A29</f>
        <v xml:space="preserve">       Сколько в каждой теме книг, страниц, стран, каков возраст и пол авторов?</v>
      </c>
    </row>
    <row r="118" spans="1:30" ht="100.8" x14ac:dyDescent="0.3">
      <c r="A118" s="28" t="str">
        <f>Описание!A31</f>
        <v>📖 какой процент авторов - лауреаты самых известных литературных премий? Кто эти авторы?</v>
      </c>
      <c r="C118" s="36"/>
      <c r="D118" s="37" t="s">
        <v>449</v>
      </c>
      <c r="E118" s="38" t="s">
        <v>452</v>
      </c>
      <c r="F118" s="38" t="s">
        <v>453</v>
      </c>
      <c r="G118" s="38" t="s">
        <v>454</v>
      </c>
      <c r="V118" s="41" t="s">
        <v>434</v>
      </c>
      <c r="W118" s="41" t="s">
        <v>447</v>
      </c>
      <c r="X118" s="41" t="s">
        <v>446</v>
      </c>
      <c r="Y118" s="41" t="s">
        <v>448</v>
      </c>
      <c r="AA118" s="37" t="s">
        <v>363</v>
      </c>
      <c r="AB118" s="38" t="s">
        <v>456</v>
      </c>
      <c r="AC118" s="38" t="s">
        <v>457</v>
      </c>
      <c r="AD118" s="38" t="s">
        <v>458</v>
      </c>
    </row>
    <row r="119" spans="1:30" x14ac:dyDescent="0.3">
      <c r="C119" s="36" t="s">
        <v>450</v>
      </c>
      <c r="D119" s="36">
        <f>COUNTA(V119:W195)</f>
        <v>85</v>
      </c>
      <c r="E119" s="36">
        <f>COUNTA(W119:W195)</f>
        <v>8</v>
      </c>
      <c r="F119" s="36">
        <f>COUNTA(X119:X195)</f>
        <v>5</v>
      </c>
      <c r="G119" s="36">
        <f>COUNTA(Y119:Y195)</f>
        <v>3</v>
      </c>
      <c r="V119" s="35" t="s">
        <v>304</v>
      </c>
      <c r="W119" s="36"/>
      <c r="X119" s="37"/>
      <c r="Y119" s="36"/>
      <c r="AA119" s="36" t="str">
        <f>IF(OR(W119&gt;0,X119&gt;0,Y119&gt;0),V119,"")</f>
        <v/>
      </c>
      <c r="AB119" s="36"/>
      <c r="AC119" s="37"/>
      <c r="AD119" s="36"/>
    </row>
    <row r="120" spans="1:30" x14ac:dyDescent="0.3">
      <c r="C120" s="36" t="s">
        <v>451</v>
      </c>
      <c r="D120" s="39">
        <f>D119/$D$119</f>
        <v>1</v>
      </c>
      <c r="E120" s="39">
        <f>E119/$D$119</f>
        <v>9.4117647058823528E-2</v>
      </c>
      <c r="F120" s="39">
        <f>F119/$D$119</f>
        <v>5.8823529411764705E-2</v>
      </c>
      <c r="G120" s="39">
        <f>G119/$D$119</f>
        <v>3.5294117647058823E-2</v>
      </c>
      <c r="V120" s="35" t="s">
        <v>344</v>
      </c>
      <c r="W120" s="36"/>
      <c r="X120" s="37"/>
      <c r="Y120" s="36"/>
      <c r="AA120" s="36" t="str">
        <f t="shared" ref="AA120:AA183" si="1">IF(OR(W120&gt;0,X120&gt;0,Y120&gt;0),V120,"")</f>
        <v/>
      </c>
      <c r="AB120" s="36"/>
      <c r="AC120" s="37"/>
      <c r="AD120" s="36"/>
    </row>
    <row r="121" spans="1:30" x14ac:dyDescent="0.3">
      <c r="V121" s="35" t="s">
        <v>356</v>
      </c>
      <c r="W121" s="36"/>
      <c r="X121" s="37"/>
      <c r="Y121" s="36"/>
      <c r="AA121" s="36" t="str">
        <f t="shared" si="1"/>
        <v/>
      </c>
      <c r="AB121" s="36"/>
      <c r="AC121" s="37"/>
      <c r="AD121" s="36"/>
    </row>
    <row r="122" spans="1:30" x14ac:dyDescent="0.3">
      <c r="V122" s="35" t="s">
        <v>259</v>
      </c>
      <c r="W122" s="36"/>
      <c r="X122" s="37"/>
      <c r="Y122" s="36"/>
      <c r="AA122" s="36" t="str">
        <f t="shared" si="1"/>
        <v/>
      </c>
      <c r="AB122" s="36"/>
      <c r="AC122" s="37"/>
      <c r="AD122" s="36"/>
    </row>
    <row r="123" spans="1:30" x14ac:dyDescent="0.3">
      <c r="V123" s="35" t="s">
        <v>44</v>
      </c>
      <c r="W123" s="36"/>
      <c r="X123" s="37"/>
      <c r="Y123" s="36">
        <v>1978</v>
      </c>
      <c r="AA123" s="36" t="str">
        <f t="shared" si="1"/>
        <v>Айрис Мёрдок</v>
      </c>
      <c r="AB123" s="36"/>
      <c r="AC123" s="37"/>
      <c r="AD123" s="36">
        <v>1978</v>
      </c>
    </row>
    <row r="124" spans="1:30" x14ac:dyDescent="0.3">
      <c r="C124" s="40" t="s">
        <v>363</v>
      </c>
      <c r="D124" s="36"/>
      <c r="E124" s="40" t="s">
        <v>456</v>
      </c>
      <c r="F124" s="40" t="s">
        <v>457</v>
      </c>
      <c r="G124" s="40" t="s">
        <v>458</v>
      </c>
      <c r="V124" s="35" t="s">
        <v>324</v>
      </c>
      <c r="W124" s="36"/>
      <c r="X124" s="37"/>
      <c r="Y124" s="36"/>
      <c r="AA124" s="36" t="str">
        <f t="shared" si="1"/>
        <v/>
      </c>
      <c r="AB124" s="36"/>
      <c r="AC124" s="37"/>
      <c r="AD124" s="36"/>
    </row>
    <row r="125" spans="1:30" x14ac:dyDescent="0.3">
      <c r="C125" s="36" t="s">
        <v>44</v>
      </c>
      <c r="D125" s="36"/>
      <c r="E125" s="36"/>
      <c r="F125" s="36"/>
      <c r="G125" s="36">
        <v>1978</v>
      </c>
      <c r="V125" s="35" t="s">
        <v>327</v>
      </c>
      <c r="W125" s="36"/>
      <c r="X125" s="37"/>
      <c r="Y125" s="36"/>
      <c r="AA125" s="36" t="str">
        <f t="shared" si="1"/>
        <v/>
      </c>
      <c r="AB125" s="36"/>
      <c r="AC125" s="37"/>
      <c r="AD125" s="36"/>
    </row>
    <row r="126" spans="1:30" x14ac:dyDescent="0.3">
      <c r="C126" s="36" t="s">
        <v>229</v>
      </c>
      <c r="D126" s="36"/>
      <c r="E126" s="36"/>
      <c r="F126" s="36">
        <v>1963</v>
      </c>
      <c r="G126" s="36"/>
      <c r="V126" s="35" t="s">
        <v>293</v>
      </c>
      <c r="W126" s="36"/>
      <c r="X126" s="37"/>
      <c r="Y126" s="36"/>
      <c r="AA126" s="36" t="str">
        <f t="shared" si="1"/>
        <v/>
      </c>
      <c r="AB126" s="36"/>
      <c r="AC126" s="37"/>
      <c r="AD126" s="36"/>
    </row>
    <row r="127" spans="1:30" x14ac:dyDescent="0.3">
      <c r="C127" s="36" t="s">
        <v>115</v>
      </c>
      <c r="D127" s="36"/>
      <c r="E127" s="36">
        <v>1982</v>
      </c>
      <c r="F127" s="36"/>
      <c r="G127" s="36"/>
      <c r="V127" s="35" t="s">
        <v>212</v>
      </c>
      <c r="W127" s="36"/>
      <c r="X127" s="37"/>
      <c r="Y127" s="36"/>
      <c r="AA127" s="36" t="str">
        <f t="shared" si="1"/>
        <v/>
      </c>
      <c r="AB127" s="36"/>
      <c r="AC127" s="37"/>
      <c r="AD127" s="36"/>
    </row>
    <row r="128" spans="1:30" x14ac:dyDescent="0.3">
      <c r="C128" s="36" t="s">
        <v>186</v>
      </c>
      <c r="D128" s="36"/>
      <c r="E128" s="36">
        <v>1946</v>
      </c>
      <c r="F128" s="36"/>
      <c r="G128" s="36"/>
      <c r="V128" s="35" t="s">
        <v>284</v>
      </c>
      <c r="W128" s="36"/>
      <c r="X128" s="37"/>
      <c r="Y128" s="36"/>
      <c r="AA128" s="36" t="str">
        <f t="shared" si="1"/>
        <v/>
      </c>
      <c r="AB128" s="36"/>
      <c r="AC128" s="37"/>
      <c r="AD128" s="36"/>
    </row>
    <row r="129" spans="1:30" x14ac:dyDescent="0.3">
      <c r="A129" s="43"/>
      <c r="C129" s="36" t="s">
        <v>10</v>
      </c>
      <c r="D129" s="36"/>
      <c r="E129" s="36">
        <v>1962</v>
      </c>
      <c r="F129" s="36">
        <v>1940</v>
      </c>
      <c r="G129" s="36"/>
      <c r="V129" s="35" t="s">
        <v>179</v>
      </c>
      <c r="W129" s="36"/>
      <c r="X129" s="37"/>
      <c r="Y129" s="36"/>
      <c r="AA129" s="36" t="str">
        <f t="shared" si="1"/>
        <v/>
      </c>
      <c r="AB129" s="36"/>
      <c r="AC129" s="37"/>
      <c r="AD129" s="36"/>
    </row>
    <row r="130" spans="1:30" x14ac:dyDescent="0.3">
      <c r="C130" s="36" t="s">
        <v>57</v>
      </c>
      <c r="D130" s="36"/>
      <c r="E130" s="36">
        <v>2017</v>
      </c>
      <c r="F130" s="36"/>
      <c r="G130" s="36">
        <v>1989</v>
      </c>
      <c r="V130" s="35" t="s">
        <v>191</v>
      </c>
      <c r="W130" s="36"/>
      <c r="X130" s="37"/>
      <c r="Y130" s="36"/>
      <c r="AA130" s="36" t="str">
        <f t="shared" si="1"/>
        <v/>
      </c>
      <c r="AB130" s="36"/>
      <c r="AC130" s="37"/>
      <c r="AD130" s="36"/>
    </row>
    <row r="131" spans="1:30" x14ac:dyDescent="0.3">
      <c r="C131" s="36" t="s">
        <v>67</v>
      </c>
      <c r="D131" s="36"/>
      <c r="E131" s="36">
        <v>2006</v>
      </c>
      <c r="F131" s="36"/>
      <c r="G131" s="36"/>
      <c r="V131" s="35" t="s">
        <v>229</v>
      </c>
      <c r="W131" s="36"/>
      <c r="X131" s="37">
        <v>1963</v>
      </c>
      <c r="Y131" s="36"/>
      <c r="AA131" s="36" t="str">
        <f t="shared" si="1"/>
        <v>Барбара Такман</v>
      </c>
      <c r="AB131" s="36"/>
      <c r="AC131" s="37">
        <v>1963</v>
      </c>
      <c r="AD131" s="36"/>
    </row>
    <row r="132" spans="1:30" x14ac:dyDescent="0.3">
      <c r="A132" s="43"/>
      <c r="C132" s="36" t="s">
        <v>95</v>
      </c>
      <c r="D132" s="36"/>
      <c r="E132" s="36">
        <v>1983</v>
      </c>
      <c r="F132" s="36"/>
      <c r="G132" s="36">
        <v>1980</v>
      </c>
      <c r="V132" s="35" t="s">
        <v>176</v>
      </c>
      <c r="W132" s="36"/>
      <c r="X132" s="37"/>
      <c r="Y132" s="36"/>
      <c r="AA132" s="36" t="str">
        <f t="shared" si="1"/>
        <v/>
      </c>
      <c r="AB132" s="36"/>
      <c r="AC132" s="37"/>
      <c r="AD132" s="36"/>
    </row>
    <row r="133" spans="1:30" x14ac:dyDescent="0.3">
      <c r="C133" s="36" t="s">
        <v>61</v>
      </c>
      <c r="D133" s="36"/>
      <c r="E133" s="36">
        <v>1949</v>
      </c>
      <c r="F133" s="36">
        <v>1955</v>
      </c>
      <c r="G133" s="36"/>
      <c r="V133" s="35" t="s">
        <v>317</v>
      </c>
      <c r="W133" s="36"/>
      <c r="X133" s="37"/>
      <c r="Y133" s="36"/>
      <c r="AA133" s="36" t="str">
        <f t="shared" si="1"/>
        <v/>
      </c>
      <c r="AB133" s="36"/>
      <c r="AC133" s="37"/>
      <c r="AD133" s="36"/>
    </row>
    <row r="134" spans="1:30" x14ac:dyDescent="0.3">
      <c r="A134" s="43"/>
      <c r="C134" s="36" t="s">
        <v>20</v>
      </c>
      <c r="D134" s="36"/>
      <c r="E134" s="36"/>
      <c r="F134" s="36">
        <v>1961</v>
      </c>
      <c r="G134" s="36"/>
      <c r="V134" s="35" t="s">
        <v>249</v>
      </c>
      <c r="W134" s="36"/>
      <c r="X134" s="37"/>
      <c r="Y134" s="36"/>
      <c r="AA134" s="36" t="str">
        <f t="shared" si="1"/>
        <v/>
      </c>
      <c r="AB134" s="36"/>
      <c r="AC134" s="37"/>
      <c r="AD134" s="36"/>
    </row>
    <row r="135" spans="1:30" x14ac:dyDescent="0.3">
      <c r="C135" s="36" t="s">
        <v>47</v>
      </c>
      <c r="D135" s="36"/>
      <c r="E135" s="36">
        <v>1954</v>
      </c>
      <c r="F135" s="36">
        <v>1953</v>
      </c>
      <c r="G135" s="36"/>
      <c r="V135" s="35" t="s">
        <v>287</v>
      </c>
      <c r="W135" s="36"/>
      <c r="X135" s="37"/>
      <c r="Y135" s="36"/>
      <c r="AA135" s="36" t="str">
        <f t="shared" si="1"/>
        <v/>
      </c>
      <c r="AB135" s="36"/>
      <c r="AC135" s="37"/>
      <c r="AD135" s="36"/>
    </row>
    <row r="136" spans="1:30" x14ac:dyDescent="0.3">
      <c r="D136" s="17" t="s">
        <v>455</v>
      </c>
      <c r="V136" s="35" t="s">
        <v>215</v>
      </c>
      <c r="W136" s="36"/>
      <c r="X136" s="37"/>
      <c r="Y136" s="36"/>
      <c r="AA136" s="36" t="str">
        <f t="shared" si="1"/>
        <v/>
      </c>
      <c r="AB136" s="36"/>
      <c r="AC136" s="37"/>
      <c r="AD136" s="36"/>
    </row>
    <row r="137" spans="1:30" x14ac:dyDescent="0.3">
      <c r="D137" s="17" t="s">
        <v>455</v>
      </c>
      <c r="V137" s="35" t="s">
        <v>310</v>
      </c>
      <c r="W137" s="36"/>
      <c r="X137" s="37"/>
      <c r="Y137" s="36"/>
      <c r="AA137" s="36" t="str">
        <f t="shared" si="1"/>
        <v/>
      </c>
      <c r="AB137" s="36"/>
      <c r="AC137" s="37"/>
      <c r="AD137" s="36"/>
    </row>
    <row r="138" spans="1:30" x14ac:dyDescent="0.3">
      <c r="D138" s="17" t="s">
        <v>455</v>
      </c>
      <c r="V138" s="35" t="s">
        <v>115</v>
      </c>
      <c r="W138" s="36">
        <v>1982</v>
      </c>
      <c r="X138" s="37"/>
      <c r="Y138" s="36"/>
      <c r="AA138" s="36" t="str">
        <f t="shared" si="1"/>
        <v>Габриэль Гарсиа Маркес</v>
      </c>
      <c r="AB138" s="36">
        <v>1982</v>
      </c>
      <c r="AC138" s="37"/>
      <c r="AD138" s="36"/>
    </row>
    <row r="139" spans="1:30" x14ac:dyDescent="0.3">
      <c r="D139" s="17" t="s">
        <v>455</v>
      </c>
      <c r="V139" s="35" t="s">
        <v>186</v>
      </c>
      <c r="W139" s="36">
        <v>1946</v>
      </c>
      <c r="X139" s="37"/>
      <c r="Y139" s="36"/>
      <c r="AA139" s="36" t="str">
        <f t="shared" si="1"/>
        <v>Герман Гессе</v>
      </c>
      <c r="AB139" s="36">
        <v>1946</v>
      </c>
      <c r="AC139" s="37"/>
      <c r="AD139" s="36"/>
    </row>
    <row r="140" spans="1:30" x14ac:dyDescent="0.3">
      <c r="D140" s="17" t="s">
        <v>455</v>
      </c>
      <c r="V140" s="35" t="s">
        <v>341</v>
      </c>
      <c r="W140" s="36"/>
      <c r="X140" s="37"/>
      <c r="Y140" s="36"/>
      <c r="AA140" s="36" t="str">
        <f t="shared" si="1"/>
        <v/>
      </c>
      <c r="AB140" s="36"/>
      <c r="AC140" s="37"/>
      <c r="AD140" s="36"/>
    </row>
    <row r="141" spans="1:30" x14ac:dyDescent="0.3">
      <c r="D141" s="17" t="s">
        <v>455</v>
      </c>
      <c r="V141" s="35" t="s">
        <v>78</v>
      </c>
      <c r="W141" s="36"/>
      <c r="X141" s="37"/>
      <c r="Y141" s="36"/>
      <c r="AA141" s="36" t="str">
        <f t="shared" si="1"/>
        <v/>
      </c>
      <c r="AB141" s="36"/>
      <c r="AC141" s="37"/>
      <c r="AD141" s="36"/>
    </row>
    <row r="142" spans="1:30" x14ac:dyDescent="0.3">
      <c r="D142" s="17" t="s">
        <v>455</v>
      </c>
      <c r="V142" s="35" t="s">
        <v>320</v>
      </c>
      <c r="W142" s="36"/>
      <c r="X142" s="37"/>
      <c r="Y142" s="36"/>
      <c r="AA142" s="36" t="str">
        <f t="shared" si="1"/>
        <v/>
      </c>
      <c r="AB142" s="36"/>
      <c r="AC142" s="37"/>
      <c r="AD142" s="36"/>
    </row>
    <row r="143" spans="1:30" x14ac:dyDescent="0.3">
      <c r="V143" s="35" t="s">
        <v>232</v>
      </c>
      <c r="W143" s="36"/>
      <c r="X143" s="37"/>
      <c r="Y143" s="36"/>
      <c r="AA143" s="36" t="str">
        <f t="shared" si="1"/>
        <v/>
      </c>
      <c r="AB143" s="36"/>
      <c r="AC143" s="37"/>
      <c r="AD143" s="36"/>
    </row>
    <row r="144" spans="1:30" x14ac:dyDescent="0.3">
      <c r="D144" s="17" t="s">
        <v>455</v>
      </c>
      <c r="V144" s="35" t="s">
        <v>163</v>
      </c>
      <c r="W144" s="36"/>
      <c r="X144" s="37"/>
      <c r="Y144" s="36"/>
      <c r="AA144" s="36" t="str">
        <f t="shared" si="1"/>
        <v/>
      </c>
      <c r="AB144" s="36"/>
      <c r="AC144" s="37"/>
      <c r="AD144" s="36"/>
    </row>
    <row r="145" spans="1:30" x14ac:dyDescent="0.3">
      <c r="D145" s="17" t="s">
        <v>455</v>
      </c>
      <c r="V145" s="35" t="s">
        <v>84</v>
      </c>
      <c r="W145" s="36"/>
      <c r="X145" s="37"/>
      <c r="Y145" s="36"/>
      <c r="AA145" s="36" t="str">
        <f t="shared" si="1"/>
        <v/>
      </c>
      <c r="AB145" s="36"/>
      <c r="AC145" s="37"/>
      <c r="AD145" s="36"/>
    </row>
    <row r="146" spans="1:30" ht="57.6" x14ac:dyDescent="0.3">
      <c r="A146" s="28" t="str">
        <f>Описание!A33</f>
        <v>📖 какой автор - лидер по количеству прочитанных книг? а по количеству страниц - это тот же автор?</v>
      </c>
      <c r="D146" s="17" t="s">
        <v>455</v>
      </c>
      <c r="V146" s="35" t="s">
        <v>338</v>
      </c>
      <c r="W146" s="36"/>
      <c r="X146" s="37"/>
      <c r="Y146" s="36"/>
      <c r="AA146" s="36" t="str">
        <f t="shared" si="1"/>
        <v/>
      </c>
      <c r="AB146" s="36"/>
      <c r="AC146" s="37"/>
      <c r="AD146" s="36"/>
    </row>
    <row r="147" spans="1:30" x14ac:dyDescent="0.3">
      <c r="D147" s="17" t="s">
        <v>455</v>
      </c>
      <c r="V147" s="35" t="s">
        <v>314</v>
      </c>
      <c r="W147" s="36"/>
      <c r="X147" s="37"/>
      <c r="Y147" s="36"/>
      <c r="AA147" s="36" t="str">
        <f t="shared" si="1"/>
        <v/>
      </c>
      <c r="AB147" s="36"/>
      <c r="AC147" s="37"/>
      <c r="AD147" s="36"/>
    </row>
    <row r="148" spans="1:30" x14ac:dyDescent="0.3">
      <c r="D148" s="17" t="s">
        <v>455</v>
      </c>
      <c r="V148" s="35" t="s">
        <v>300</v>
      </c>
      <c r="W148" s="36"/>
      <c r="X148" s="37"/>
      <c r="Y148" s="36"/>
      <c r="AA148" s="36" t="str">
        <f t="shared" si="1"/>
        <v/>
      </c>
      <c r="AB148" s="36"/>
      <c r="AC148" s="37"/>
      <c r="AD148" s="36"/>
    </row>
    <row r="149" spans="1:30" x14ac:dyDescent="0.3">
      <c r="D149" s="17" t="s">
        <v>455</v>
      </c>
      <c r="V149" s="35" t="s">
        <v>10</v>
      </c>
      <c r="W149" s="36">
        <v>1962</v>
      </c>
      <c r="X149" s="37">
        <v>1940</v>
      </c>
      <c r="Y149" s="36"/>
      <c r="AA149" s="36" t="str">
        <f t="shared" si="1"/>
        <v>Джон Стейнбек</v>
      </c>
      <c r="AB149" s="36">
        <v>1962</v>
      </c>
      <c r="AC149" s="37">
        <v>1940</v>
      </c>
      <c r="AD149" s="36"/>
    </row>
    <row r="150" spans="1:30" x14ac:dyDescent="0.3">
      <c r="D150" s="17" t="s">
        <v>455</v>
      </c>
      <c r="V150" s="35" t="s">
        <v>40</v>
      </c>
      <c r="W150" s="36"/>
      <c r="X150" s="37"/>
      <c r="Y150" s="36"/>
      <c r="AA150" s="36" t="str">
        <f t="shared" si="1"/>
        <v/>
      </c>
      <c r="AB150" s="36"/>
      <c r="AC150" s="37"/>
      <c r="AD150" s="36"/>
    </row>
    <row r="151" spans="1:30" x14ac:dyDescent="0.3">
      <c r="D151" s="17" t="s">
        <v>455</v>
      </c>
      <c r="V151" s="35" t="s">
        <v>204</v>
      </c>
      <c r="W151" s="36"/>
      <c r="X151" s="37"/>
      <c r="Y151" s="36"/>
      <c r="AA151" s="36" t="str">
        <f t="shared" si="1"/>
        <v/>
      </c>
      <c r="AB151" s="36"/>
      <c r="AC151" s="37"/>
      <c r="AD151" s="36"/>
    </row>
    <row r="152" spans="1:30" x14ac:dyDescent="0.3">
      <c r="D152" s="17" t="s">
        <v>455</v>
      </c>
      <c r="V152" s="35" t="s">
        <v>153</v>
      </c>
      <c r="W152" s="36"/>
      <c r="X152" s="37"/>
      <c r="Y152" s="36"/>
      <c r="AA152" s="36" t="str">
        <f t="shared" si="1"/>
        <v/>
      </c>
      <c r="AB152" s="36"/>
      <c r="AC152" s="37"/>
      <c r="AD152" s="36"/>
    </row>
    <row r="153" spans="1:30" x14ac:dyDescent="0.3">
      <c r="V153" s="35" t="s">
        <v>0</v>
      </c>
      <c r="W153" s="36"/>
      <c r="X153" s="37"/>
      <c r="Y153" s="36"/>
      <c r="AA153" s="36" t="str">
        <f t="shared" si="1"/>
        <v/>
      </c>
      <c r="AB153" s="36"/>
      <c r="AC153" s="37"/>
      <c r="AD153" s="36"/>
    </row>
    <row r="154" spans="1:30" x14ac:dyDescent="0.3">
      <c r="D154" s="17" t="s">
        <v>455</v>
      </c>
      <c r="V154" s="35" t="s">
        <v>226</v>
      </c>
      <c r="W154" s="36"/>
      <c r="X154" s="37"/>
      <c r="Y154" s="36"/>
      <c r="AA154" s="36" t="str">
        <f t="shared" si="1"/>
        <v/>
      </c>
      <c r="AB154" s="36"/>
      <c r="AC154" s="37"/>
      <c r="AD154" s="36"/>
    </row>
    <row r="155" spans="1:30" x14ac:dyDescent="0.3">
      <c r="V155" s="35" t="s">
        <v>72</v>
      </c>
      <c r="W155" s="36"/>
      <c r="X155" s="37"/>
      <c r="Y155" s="36"/>
      <c r="AA155" s="36" t="str">
        <f t="shared" si="1"/>
        <v/>
      </c>
      <c r="AB155" s="36"/>
      <c r="AC155" s="37"/>
      <c r="AD155" s="36"/>
    </row>
    <row r="156" spans="1:30" x14ac:dyDescent="0.3">
      <c r="D156" s="17" t="s">
        <v>455</v>
      </c>
      <c r="V156" s="35" t="s">
        <v>108</v>
      </c>
      <c r="W156" s="36"/>
      <c r="X156" s="37"/>
      <c r="Y156" s="36"/>
      <c r="AA156" s="36" t="str">
        <f t="shared" si="1"/>
        <v/>
      </c>
      <c r="AB156" s="36"/>
      <c r="AC156" s="37"/>
      <c r="AD156" s="36"/>
    </row>
    <row r="157" spans="1:30" x14ac:dyDescent="0.3">
      <c r="D157" s="17" t="s">
        <v>455</v>
      </c>
      <c r="V157" s="35" t="s">
        <v>252</v>
      </c>
      <c r="W157" s="36"/>
      <c r="X157" s="37"/>
      <c r="Y157" s="36"/>
      <c r="AA157" s="36" t="str">
        <f t="shared" si="1"/>
        <v/>
      </c>
      <c r="AB157" s="36"/>
      <c r="AC157" s="37"/>
      <c r="AD157" s="36"/>
    </row>
    <row r="158" spans="1:30" x14ac:dyDescent="0.3">
      <c r="D158" s="17" t="s">
        <v>455</v>
      </c>
      <c r="V158" s="35" t="s">
        <v>57</v>
      </c>
      <c r="W158" s="36">
        <v>2017</v>
      </c>
      <c r="X158" s="37"/>
      <c r="Y158" s="36">
        <v>1989</v>
      </c>
      <c r="AA158" s="36" t="str">
        <f t="shared" si="1"/>
        <v>Кадзуо Исигуро</v>
      </c>
      <c r="AB158" s="36">
        <v>2017</v>
      </c>
      <c r="AC158" s="37"/>
      <c r="AD158" s="36">
        <v>1989</v>
      </c>
    </row>
    <row r="159" spans="1:30" x14ac:dyDescent="0.3">
      <c r="D159" s="17" t="s">
        <v>455</v>
      </c>
      <c r="V159" s="35" t="s">
        <v>30</v>
      </c>
      <c r="W159" s="36"/>
      <c r="X159" s="37"/>
      <c r="Y159" s="36"/>
      <c r="AA159" s="36" t="str">
        <f t="shared" si="1"/>
        <v/>
      </c>
      <c r="AB159" s="36"/>
      <c r="AC159" s="37"/>
      <c r="AD159" s="36"/>
    </row>
    <row r="160" spans="1:30" x14ac:dyDescent="0.3">
      <c r="D160" s="17" t="s">
        <v>455</v>
      </c>
      <c r="V160" s="35" t="s">
        <v>240</v>
      </c>
      <c r="W160" s="36"/>
      <c r="X160" s="37"/>
      <c r="Y160" s="36"/>
      <c r="AA160" s="36" t="str">
        <f t="shared" si="1"/>
        <v/>
      </c>
      <c r="AB160" s="36"/>
      <c r="AC160" s="37"/>
      <c r="AD160" s="36"/>
    </row>
    <row r="161" spans="1:30" x14ac:dyDescent="0.3">
      <c r="V161" s="35" t="s">
        <v>98</v>
      </c>
      <c r="W161" s="36"/>
      <c r="X161" s="37"/>
      <c r="Y161" s="36"/>
      <c r="AA161" s="36" t="str">
        <f t="shared" si="1"/>
        <v/>
      </c>
      <c r="AB161" s="36"/>
      <c r="AC161" s="37"/>
      <c r="AD161" s="36"/>
    </row>
    <row r="162" spans="1:30" x14ac:dyDescent="0.3">
      <c r="D162" s="17" t="s">
        <v>455</v>
      </c>
      <c r="V162" s="35" t="s">
        <v>330</v>
      </c>
      <c r="W162" s="36"/>
      <c r="X162" s="37"/>
      <c r="Y162" s="36"/>
      <c r="AA162" s="36" t="str">
        <f t="shared" si="1"/>
        <v/>
      </c>
      <c r="AB162" s="36"/>
      <c r="AC162" s="37"/>
      <c r="AD162" s="36"/>
    </row>
    <row r="163" spans="1:30" x14ac:dyDescent="0.3">
      <c r="D163" s="17" t="s">
        <v>455</v>
      </c>
      <c r="V163" s="35" t="s">
        <v>334</v>
      </c>
      <c r="W163" s="36"/>
      <c r="X163" s="37"/>
      <c r="Y163" s="36"/>
      <c r="AA163" s="36" t="str">
        <f t="shared" si="1"/>
        <v/>
      </c>
      <c r="AB163" s="36"/>
      <c r="AC163" s="37"/>
      <c r="AD163" s="36"/>
    </row>
    <row r="164" spans="1:30" x14ac:dyDescent="0.3">
      <c r="D164" s="17" t="s">
        <v>455</v>
      </c>
      <c r="V164" s="35" t="s">
        <v>134</v>
      </c>
      <c r="W164" s="36"/>
      <c r="X164" s="37"/>
      <c r="Y164" s="36"/>
      <c r="AA164" s="36" t="str">
        <f t="shared" si="1"/>
        <v/>
      </c>
      <c r="AB164" s="36"/>
      <c r="AC164" s="37"/>
      <c r="AD164" s="36"/>
    </row>
    <row r="165" spans="1:30" x14ac:dyDescent="0.3">
      <c r="V165" s="35" t="s">
        <v>105</v>
      </c>
      <c r="W165" s="36"/>
      <c r="X165" s="37"/>
      <c r="Y165" s="36"/>
      <c r="AA165" s="36" t="str">
        <f t="shared" si="1"/>
        <v/>
      </c>
      <c r="AB165" s="36"/>
      <c r="AC165" s="37"/>
      <c r="AD165" s="36"/>
    </row>
    <row r="166" spans="1:30" x14ac:dyDescent="0.3">
      <c r="D166" s="17" t="s">
        <v>455</v>
      </c>
      <c r="V166" s="35" t="s">
        <v>124</v>
      </c>
      <c r="W166" s="36"/>
      <c r="X166" s="37"/>
      <c r="Y166" s="36"/>
      <c r="AA166" s="36" t="str">
        <f t="shared" si="1"/>
        <v/>
      </c>
      <c r="AB166" s="36"/>
      <c r="AC166" s="37"/>
      <c r="AD166" s="36"/>
    </row>
    <row r="167" spans="1:30" x14ac:dyDescent="0.3">
      <c r="D167" s="17" t="s">
        <v>455</v>
      </c>
      <c r="V167" s="35" t="s">
        <v>245</v>
      </c>
      <c r="W167" s="36"/>
      <c r="X167" s="37"/>
      <c r="Y167" s="36"/>
      <c r="AA167" s="36" t="str">
        <f t="shared" si="1"/>
        <v/>
      </c>
      <c r="AB167" s="36"/>
      <c r="AC167" s="37"/>
      <c r="AD167" s="36"/>
    </row>
    <row r="168" spans="1:30" x14ac:dyDescent="0.3">
      <c r="V168" s="35" t="s">
        <v>353</v>
      </c>
      <c r="W168" s="36"/>
      <c r="X168" s="37"/>
      <c r="Y168" s="36"/>
      <c r="AA168" s="36" t="str">
        <f t="shared" si="1"/>
        <v/>
      </c>
      <c r="AB168" s="36"/>
      <c r="AC168" s="37"/>
      <c r="AD168" s="36"/>
    </row>
    <row r="169" spans="1:30" ht="57.6" x14ac:dyDescent="0.3">
      <c r="A169" s="28" t="str">
        <f>Описание!A35</f>
        <v>📖 какого направления больше: художественной литературы или нон-фикшн? Как это выглядит в количестве книг и в объёме страниц?</v>
      </c>
      <c r="V169" s="35" t="s">
        <v>278</v>
      </c>
      <c r="W169" s="36"/>
      <c r="X169" s="37"/>
      <c r="Y169" s="36"/>
      <c r="AA169" s="36" t="str">
        <f t="shared" si="1"/>
        <v/>
      </c>
      <c r="AB169" s="36"/>
      <c r="AC169" s="37"/>
      <c r="AD169" s="36"/>
    </row>
    <row r="170" spans="1:30" x14ac:dyDescent="0.3">
      <c r="H170" s="47"/>
      <c r="V170" s="35" t="s">
        <v>159</v>
      </c>
      <c r="W170" s="36"/>
      <c r="X170" s="37"/>
      <c r="Y170" s="36"/>
      <c r="AA170" s="36" t="str">
        <f t="shared" si="1"/>
        <v/>
      </c>
      <c r="AB170" s="36"/>
      <c r="AC170" s="37"/>
      <c r="AD170" s="36"/>
    </row>
    <row r="171" spans="1:30" x14ac:dyDescent="0.3">
      <c r="H171" s="47"/>
      <c r="V171" s="35" t="s">
        <v>67</v>
      </c>
      <c r="W171" s="36">
        <v>2006</v>
      </c>
      <c r="X171" s="37"/>
      <c r="Y171" s="36"/>
      <c r="AA171" s="36" t="str">
        <f t="shared" si="1"/>
        <v>Орхан Памук</v>
      </c>
      <c r="AB171" s="36">
        <v>2006</v>
      </c>
      <c r="AC171" s="37"/>
      <c r="AD171" s="36"/>
    </row>
    <row r="172" spans="1:30" x14ac:dyDescent="0.3">
      <c r="H172" s="47"/>
      <c r="V172" s="35" t="s">
        <v>182</v>
      </c>
      <c r="W172" s="36"/>
      <c r="X172" s="37"/>
      <c r="Y172" s="36"/>
      <c r="AA172" s="36" t="str">
        <f t="shared" si="1"/>
        <v/>
      </c>
      <c r="AB172" s="36"/>
      <c r="AC172" s="37"/>
      <c r="AD172" s="36"/>
    </row>
    <row r="173" spans="1:30" x14ac:dyDescent="0.3">
      <c r="H173" s="47"/>
      <c r="V173" s="35" t="s">
        <v>120</v>
      </c>
      <c r="W173" s="36"/>
      <c r="X173" s="37"/>
      <c r="Y173" s="36"/>
      <c r="AA173" s="36" t="str">
        <f t="shared" si="1"/>
        <v/>
      </c>
      <c r="AB173" s="36"/>
      <c r="AC173" s="37"/>
      <c r="AD173" s="36"/>
    </row>
    <row r="174" spans="1:30" x14ac:dyDescent="0.3">
      <c r="H174" s="47"/>
      <c r="V174" s="35" t="s">
        <v>111</v>
      </c>
      <c r="W174" s="36"/>
      <c r="X174" s="37"/>
      <c r="Y174" s="36"/>
      <c r="AA174" s="36" t="str">
        <f t="shared" si="1"/>
        <v/>
      </c>
      <c r="AB174" s="36"/>
      <c r="AC174" s="37"/>
      <c r="AD174" s="36"/>
    </row>
    <row r="175" spans="1:30" x14ac:dyDescent="0.3">
      <c r="H175" s="47"/>
      <c r="V175" s="35" t="s">
        <v>149</v>
      </c>
      <c r="W175" s="36"/>
      <c r="X175" s="37"/>
      <c r="Y175" s="36"/>
      <c r="AA175" s="36" t="str">
        <f t="shared" si="1"/>
        <v/>
      </c>
      <c r="AB175" s="36"/>
      <c r="AC175" s="37"/>
      <c r="AD175" s="36"/>
    </row>
    <row r="176" spans="1:30" x14ac:dyDescent="0.3">
      <c r="H176" s="47"/>
      <c r="V176" s="35" t="s">
        <v>297</v>
      </c>
      <c r="W176" s="36"/>
      <c r="X176" s="37"/>
      <c r="Y176" s="36"/>
      <c r="AA176" s="36" t="str">
        <f t="shared" si="1"/>
        <v/>
      </c>
      <c r="AB176" s="36"/>
      <c r="AC176" s="37"/>
      <c r="AD176" s="36"/>
    </row>
    <row r="177" spans="1:30" x14ac:dyDescent="0.3">
      <c r="H177" s="47"/>
      <c r="V177" s="35" t="s">
        <v>53</v>
      </c>
      <c r="W177" s="36"/>
      <c r="X177" s="37"/>
      <c r="Y177" s="36"/>
      <c r="AA177" s="36" t="str">
        <f t="shared" si="1"/>
        <v/>
      </c>
      <c r="AB177" s="36"/>
      <c r="AC177" s="37"/>
      <c r="AD177" s="36"/>
    </row>
    <row r="178" spans="1:30" x14ac:dyDescent="0.3">
      <c r="H178" s="47"/>
      <c r="V178" s="35" t="s">
        <v>139</v>
      </c>
      <c r="W178" s="36"/>
      <c r="X178" s="37"/>
      <c r="Y178" s="36"/>
      <c r="AA178" s="36" t="str">
        <f t="shared" si="1"/>
        <v/>
      </c>
      <c r="AB178" s="36"/>
      <c r="AC178" s="37"/>
      <c r="AD178" s="36"/>
    </row>
    <row r="179" spans="1:30" x14ac:dyDescent="0.3">
      <c r="H179" s="47"/>
      <c r="V179" s="35" t="s">
        <v>128</v>
      </c>
      <c r="W179" s="36"/>
      <c r="X179" s="37"/>
      <c r="Y179" s="36"/>
      <c r="AA179" s="36" t="str">
        <f t="shared" si="1"/>
        <v/>
      </c>
      <c r="AB179" s="36"/>
      <c r="AC179" s="37"/>
      <c r="AD179" s="36"/>
    </row>
    <row r="180" spans="1:30" ht="57.6" x14ac:dyDescent="0.3">
      <c r="A180" s="28" t="str">
        <f>Описание!A37</f>
        <v>📖 в каком формате я читала больше: в бумажном или электронном? Какие издательства преобладают?</v>
      </c>
      <c r="H180" s="47"/>
      <c r="V180" s="35" t="s">
        <v>36</v>
      </c>
      <c r="W180" s="36"/>
      <c r="X180" s="37"/>
      <c r="Y180" s="36"/>
      <c r="AA180" s="36" t="str">
        <f t="shared" si="1"/>
        <v/>
      </c>
      <c r="AB180" s="36"/>
      <c r="AC180" s="37"/>
      <c r="AD180" s="36"/>
    </row>
    <row r="181" spans="1:30" x14ac:dyDescent="0.3">
      <c r="H181" s="47"/>
      <c r="V181" s="35" t="s">
        <v>95</v>
      </c>
      <c r="W181" s="36">
        <v>1983</v>
      </c>
      <c r="X181" s="37"/>
      <c r="Y181" s="36">
        <v>1980</v>
      </c>
      <c r="AA181" s="36" t="str">
        <f t="shared" si="1"/>
        <v>Уильям Голдинг</v>
      </c>
      <c r="AB181" s="36">
        <v>1983</v>
      </c>
      <c r="AC181" s="37"/>
      <c r="AD181" s="36">
        <v>1980</v>
      </c>
    </row>
    <row r="182" spans="1:30" x14ac:dyDescent="0.3">
      <c r="H182" s="47"/>
      <c r="V182" s="35" t="s">
        <v>143</v>
      </c>
      <c r="W182" s="36"/>
      <c r="X182" s="37"/>
      <c r="Y182" s="36"/>
      <c r="AA182" s="36" t="str">
        <f t="shared" si="1"/>
        <v/>
      </c>
      <c r="AB182" s="36"/>
      <c r="AC182" s="37"/>
      <c r="AD182" s="36"/>
    </row>
    <row r="183" spans="1:30" x14ac:dyDescent="0.3">
      <c r="H183" s="47"/>
      <c r="L183" s="47"/>
      <c r="V183" s="35" t="s">
        <v>61</v>
      </c>
      <c r="W183" s="36">
        <v>1949</v>
      </c>
      <c r="X183" s="37">
        <v>1955</v>
      </c>
      <c r="Y183" s="36"/>
      <c r="AA183" s="36" t="str">
        <f t="shared" si="1"/>
        <v>Уильям Фолкнер</v>
      </c>
      <c r="AB183" s="36">
        <v>1949</v>
      </c>
      <c r="AC183" s="37">
        <v>1955</v>
      </c>
      <c r="AD183" s="36"/>
    </row>
    <row r="184" spans="1:30" x14ac:dyDescent="0.3">
      <c r="H184" s="47"/>
      <c r="L184" s="47"/>
      <c r="V184" s="35" t="s">
        <v>359</v>
      </c>
      <c r="W184" s="36"/>
      <c r="X184" s="37"/>
      <c r="Y184" s="36"/>
      <c r="AA184" s="36" t="str">
        <f t="shared" ref="AA184:AA195" si="2">IF(OR(W184&gt;0,X184&gt;0,Y184&gt;0),V184,"")</f>
        <v/>
      </c>
      <c r="AB184" s="36"/>
      <c r="AC184" s="37"/>
      <c r="AD184" s="36"/>
    </row>
    <row r="185" spans="1:30" x14ac:dyDescent="0.3">
      <c r="H185" s="47"/>
      <c r="V185" s="35" t="s">
        <v>208</v>
      </c>
      <c r="W185" s="36"/>
      <c r="X185" s="37"/>
      <c r="Y185" s="36"/>
      <c r="AA185" s="36" t="str">
        <f t="shared" si="2"/>
        <v/>
      </c>
      <c r="AB185" s="36"/>
      <c r="AC185" s="37"/>
      <c r="AD185" s="36"/>
    </row>
    <row r="186" spans="1:30" x14ac:dyDescent="0.3">
      <c r="H186" s="47"/>
      <c r="V186" s="35" t="s">
        <v>265</v>
      </c>
      <c r="W186" s="36"/>
      <c r="X186" s="37"/>
      <c r="Y186" s="36"/>
      <c r="AA186" s="36" t="str">
        <f t="shared" si="2"/>
        <v/>
      </c>
      <c r="AB186" s="36"/>
      <c r="AC186" s="37"/>
      <c r="AD186" s="36"/>
    </row>
    <row r="187" spans="1:30" x14ac:dyDescent="0.3">
      <c r="H187" s="47"/>
      <c r="V187" s="35" t="s">
        <v>198</v>
      </c>
      <c r="W187" s="36"/>
      <c r="X187" s="37"/>
      <c r="Y187" s="36"/>
      <c r="AA187" s="36" t="str">
        <f t="shared" si="2"/>
        <v/>
      </c>
      <c r="AB187" s="36"/>
      <c r="AC187" s="37"/>
      <c r="AD187" s="36"/>
    </row>
    <row r="188" spans="1:30" x14ac:dyDescent="0.3">
      <c r="H188" s="47"/>
      <c r="V188" s="35" t="s">
        <v>171</v>
      </c>
      <c r="W188" s="36"/>
      <c r="X188" s="37"/>
      <c r="Y188" s="36"/>
      <c r="AA188" s="36" t="str">
        <f t="shared" si="2"/>
        <v/>
      </c>
      <c r="AB188" s="36"/>
      <c r="AC188" s="37"/>
      <c r="AD188" s="36"/>
    </row>
    <row r="189" spans="1:30" x14ac:dyDescent="0.3">
      <c r="H189" s="47"/>
      <c r="V189" s="35" t="s">
        <v>20</v>
      </c>
      <c r="W189" s="36"/>
      <c r="X189" s="37">
        <v>1961</v>
      </c>
      <c r="Y189" s="36"/>
      <c r="AA189" s="36" t="str">
        <f t="shared" si="2"/>
        <v>Харпер Ли</v>
      </c>
      <c r="AB189" s="36"/>
      <c r="AC189" s="37">
        <v>1961</v>
      </c>
      <c r="AD189" s="36"/>
    </row>
    <row r="190" spans="1:30" x14ac:dyDescent="0.3">
      <c r="H190" s="47"/>
      <c r="V190" s="35" t="s">
        <v>24</v>
      </c>
      <c r="W190" s="36"/>
      <c r="X190" s="37"/>
      <c r="Y190" s="36"/>
      <c r="AA190" s="36" t="str">
        <f t="shared" si="2"/>
        <v/>
      </c>
      <c r="AB190" s="36"/>
      <c r="AC190" s="37"/>
      <c r="AD190" s="36"/>
    </row>
    <row r="191" spans="1:30" x14ac:dyDescent="0.3">
      <c r="H191" s="47"/>
      <c r="V191" s="35" t="s">
        <v>89</v>
      </c>
      <c r="W191" s="36"/>
      <c r="X191" s="37"/>
      <c r="Y191" s="36"/>
      <c r="AA191" s="36" t="str">
        <f t="shared" si="2"/>
        <v/>
      </c>
      <c r="AB191" s="36"/>
      <c r="AC191" s="37"/>
      <c r="AD191" s="36"/>
    </row>
    <row r="192" spans="1:30" x14ac:dyDescent="0.3">
      <c r="H192" s="47"/>
      <c r="V192" s="35" t="s">
        <v>268</v>
      </c>
      <c r="W192" s="36"/>
      <c r="X192" s="37"/>
      <c r="Y192" s="36"/>
      <c r="AA192" s="36" t="str">
        <f t="shared" si="2"/>
        <v/>
      </c>
      <c r="AB192" s="36"/>
      <c r="AC192" s="37"/>
      <c r="AD192" s="36"/>
    </row>
    <row r="193" spans="3:30" x14ac:dyDescent="0.3">
      <c r="H193" s="47"/>
      <c r="V193" s="35" t="s">
        <v>47</v>
      </c>
      <c r="W193" s="36">
        <v>1954</v>
      </c>
      <c r="X193" s="37">
        <v>1953</v>
      </c>
      <c r="Y193" s="36"/>
      <c r="AA193" s="36" t="str">
        <f t="shared" si="2"/>
        <v>Эрнест Хемингуэй</v>
      </c>
      <c r="AB193" s="36">
        <v>1954</v>
      </c>
      <c r="AC193" s="37">
        <v>1953</v>
      </c>
      <c r="AD193" s="36"/>
    </row>
    <row r="194" spans="3:30" x14ac:dyDescent="0.3">
      <c r="H194" s="47"/>
      <c r="V194" s="35" t="s">
        <v>237</v>
      </c>
      <c r="W194" s="36"/>
      <c r="X194" s="37"/>
      <c r="Y194" s="36"/>
      <c r="AA194" s="36" t="str">
        <f t="shared" si="2"/>
        <v/>
      </c>
      <c r="AB194" s="36"/>
      <c r="AC194" s="37"/>
      <c r="AD194" s="36"/>
    </row>
    <row r="195" spans="3:30" x14ac:dyDescent="0.3">
      <c r="H195" s="47"/>
      <c r="V195" s="35" t="s">
        <v>221</v>
      </c>
      <c r="W195" s="36"/>
      <c r="X195" s="37"/>
      <c r="Y195" s="36"/>
      <c r="AA195" s="36" t="str">
        <f t="shared" si="2"/>
        <v/>
      </c>
      <c r="AB195" s="36"/>
      <c r="AC195" s="37"/>
      <c r="AD195" s="36"/>
    </row>
    <row r="196" spans="3:30" x14ac:dyDescent="0.3">
      <c r="H196" s="47"/>
      <c r="V196" s="35" t="s">
        <v>435</v>
      </c>
      <c r="W196" s="36">
        <v>2017</v>
      </c>
      <c r="X196" s="37">
        <v>1963</v>
      </c>
      <c r="Y196" s="36">
        <v>1989</v>
      </c>
    </row>
    <row r="197" spans="3:30" x14ac:dyDescent="0.3">
      <c r="H197" s="47"/>
    </row>
    <row r="198" spans="3:30" x14ac:dyDescent="0.3">
      <c r="H198" s="47"/>
    </row>
    <row r="199" spans="3:30" x14ac:dyDescent="0.3">
      <c r="H199" s="47"/>
    </row>
    <row r="200" spans="3:30" x14ac:dyDescent="0.3">
      <c r="H200" s="47"/>
    </row>
    <row r="201" spans="3:30" x14ac:dyDescent="0.3">
      <c r="H201" s="47"/>
    </row>
    <row r="202" spans="3:30" x14ac:dyDescent="0.3">
      <c r="H202" s="47"/>
    </row>
    <row r="203" spans="3:30" x14ac:dyDescent="0.3">
      <c r="H203" s="47"/>
    </row>
    <row r="204" spans="3:30" x14ac:dyDescent="0.3">
      <c r="H204" s="47"/>
    </row>
    <row r="205" spans="3:30" x14ac:dyDescent="0.3">
      <c r="H205" s="47"/>
    </row>
    <row r="206" spans="3:30" x14ac:dyDescent="0.3">
      <c r="C206" s="17" t="str">
        <f t="shared" ref="C206" si="3">IF(OR(W201&gt;0,X201&gt;0,Y201&gt;0),V201,"")</f>
        <v/>
      </c>
      <c r="H206" s="47"/>
    </row>
    <row r="207" spans="3:30" x14ac:dyDescent="0.3">
      <c r="H207" s="47"/>
    </row>
    <row r="208" spans="3:30" x14ac:dyDescent="0.3">
      <c r="H208" s="47"/>
    </row>
    <row r="209" spans="1:8" ht="43.2" x14ac:dyDescent="0.3">
      <c r="A209" s="28" t="str">
        <f>Описание!A39</f>
        <v>📖 на какие темы я обращала внимание и как эти темы сменяли друг друга в разные годы?</v>
      </c>
      <c r="H209" s="47"/>
    </row>
    <row r="210" spans="1:8" x14ac:dyDescent="0.3">
      <c r="H210" s="47"/>
    </row>
    <row r="211" spans="1:8" ht="43.2" x14ac:dyDescent="0.3">
      <c r="A211" s="28" t="str">
        <f>Описание!A41</f>
        <v>📖 как ещё изменялся мой читательский опыт с течением времени?</v>
      </c>
      <c r="H211" s="47"/>
    </row>
    <row r="212" spans="1:8" x14ac:dyDescent="0.3">
      <c r="H212" s="47"/>
    </row>
    <row r="213" spans="1:8" x14ac:dyDescent="0.3">
      <c r="H213" s="47"/>
    </row>
    <row r="214" spans="1:8" x14ac:dyDescent="0.3">
      <c r="H214" s="47"/>
    </row>
    <row r="215" spans="1:8" x14ac:dyDescent="0.3">
      <c r="H215" s="47"/>
    </row>
    <row r="216" spans="1:8" x14ac:dyDescent="0.3">
      <c r="H216" s="47"/>
    </row>
    <row r="217" spans="1:8" x14ac:dyDescent="0.3">
      <c r="A217" s="43"/>
      <c r="H217" s="47"/>
    </row>
    <row r="218" spans="1:8" x14ac:dyDescent="0.3">
      <c r="H218" s="47"/>
    </row>
    <row r="219" spans="1:8" x14ac:dyDescent="0.3">
      <c r="A219" s="43"/>
      <c r="H219" s="47"/>
    </row>
    <row r="220" spans="1:8" x14ac:dyDescent="0.3">
      <c r="H220" s="47"/>
    </row>
    <row r="221" spans="1:8" x14ac:dyDescent="0.3">
      <c r="A221" s="43"/>
      <c r="H221" s="47"/>
    </row>
    <row r="222" spans="1:8" x14ac:dyDescent="0.3">
      <c r="H222" s="47"/>
    </row>
    <row r="223" spans="1:8" x14ac:dyDescent="0.3">
      <c r="A223" s="43"/>
      <c r="H223" s="47"/>
    </row>
    <row r="224" spans="1:8" x14ac:dyDescent="0.3">
      <c r="H224" s="47"/>
    </row>
    <row r="225" spans="8:8" x14ac:dyDescent="0.3">
      <c r="H225" s="47"/>
    </row>
    <row r="226" spans="8:8" x14ac:dyDescent="0.3">
      <c r="H226" s="47"/>
    </row>
    <row r="227" spans="8:8" x14ac:dyDescent="0.3">
      <c r="H227" s="47"/>
    </row>
    <row r="228" spans="8:8" x14ac:dyDescent="0.3">
      <c r="H228" s="47"/>
    </row>
    <row r="229" spans="8:8" x14ac:dyDescent="0.3">
      <c r="H229" s="47"/>
    </row>
    <row r="230" spans="8:8" x14ac:dyDescent="0.3">
      <c r="H230" s="47"/>
    </row>
    <row r="231" spans="8:8" x14ac:dyDescent="0.3">
      <c r="H231" s="47"/>
    </row>
    <row r="232" spans="8:8" x14ac:dyDescent="0.3">
      <c r="H232" s="47"/>
    </row>
    <row r="233" spans="8:8" x14ac:dyDescent="0.3">
      <c r="H233" s="47"/>
    </row>
    <row r="234" spans="8:8" x14ac:dyDescent="0.3">
      <c r="H234" s="47"/>
    </row>
    <row r="235" spans="8:8" x14ac:dyDescent="0.3">
      <c r="H235" s="47"/>
    </row>
    <row r="236" spans="8:8" x14ac:dyDescent="0.3">
      <c r="H236" s="47"/>
    </row>
    <row r="237" spans="8:8" x14ac:dyDescent="0.3">
      <c r="H237" s="47"/>
    </row>
    <row r="238" spans="8:8" x14ac:dyDescent="0.3">
      <c r="H238" s="47"/>
    </row>
    <row r="239" spans="8:8" x14ac:dyDescent="0.3">
      <c r="H239" s="47"/>
    </row>
    <row r="240" spans="8:8" x14ac:dyDescent="0.3">
      <c r="H240" s="47"/>
    </row>
    <row r="241" spans="8:8" x14ac:dyDescent="0.3">
      <c r="H241" s="47"/>
    </row>
    <row r="242" spans="8:8" x14ac:dyDescent="0.3">
      <c r="H242" s="47"/>
    </row>
    <row r="243" spans="8:8" x14ac:dyDescent="0.3">
      <c r="H243" s="47"/>
    </row>
    <row r="244" spans="8:8" x14ac:dyDescent="0.3">
      <c r="H244" s="47"/>
    </row>
    <row r="245" spans="8:8" x14ac:dyDescent="0.3">
      <c r="H245" s="47"/>
    </row>
    <row r="246" spans="8:8" x14ac:dyDescent="0.3">
      <c r="H246" s="47"/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C735-EEA1-4DCC-9C69-671D810D53F7}">
  <dimension ref="A1:C111"/>
  <sheetViews>
    <sheetView workbookViewId="0">
      <pane ySplit="1" topLeftCell="A108" activePane="bottomLeft" state="frozen"/>
      <selection pane="bottomLeft" activeCell="I85" sqref="I85"/>
    </sheetView>
  </sheetViews>
  <sheetFormatPr defaultRowHeight="14.4" x14ac:dyDescent="0.3"/>
  <cols>
    <col min="1" max="1" width="23.44140625" style="2" customWidth="1"/>
    <col min="2" max="2" width="51.109375" style="14" customWidth="1"/>
    <col min="3" max="3" width="16.33203125" customWidth="1"/>
  </cols>
  <sheetData>
    <row r="1" spans="1:3" s="2" customFormat="1" ht="19.2" customHeight="1" x14ac:dyDescent="0.3">
      <c r="A1" s="15" t="str">
        <f>Данные!A1</f>
        <v>Автор</v>
      </c>
      <c r="B1" s="15" t="str">
        <f>Данные!M1</f>
        <v>Название книги</v>
      </c>
      <c r="C1" s="15" t="s">
        <v>396</v>
      </c>
    </row>
    <row r="2" spans="1:3" s="3" customFormat="1" ht="60" customHeight="1" x14ac:dyDescent="0.3">
      <c r="A2" s="1" t="str">
        <f>Данные!A2</f>
        <v>Дэниэл Киз</v>
      </c>
      <c r="B2" s="7" t="str">
        <f>Данные!M2</f>
        <v>Цветы для Элджернона</v>
      </c>
    </row>
    <row r="3" spans="1:3" s="3" customFormat="1" ht="60" customHeight="1" x14ac:dyDescent="0.3">
      <c r="A3" s="1" t="str">
        <f>Данные!A3</f>
        <v>Джон Стейнбек</v>
      </c>
      <c r="B3" s="7" t="str">
        <f>Данные!M3</f>
        <v>О мышах и людях</v>
      </c>
    </row>
    <row r="4" spans="1:3" s="3" customFormat="1" ht="60" customHeight="1" x14ac:dyDescent="0.3">
      <c r="A4" s="1" t="str">
        <f>Данные!A4</f>
        <v>Джон Стейнбек</v>
      </c>
      <c r="B4" s="7" t="str">
        <f>Данные!M4</f>
        <v>Гроздья гнева</v>
      </c>
    </row>
    <row r="5" spans="1:3" s="3" customFormat="1" ht="60" customHeight="1" x14ac:dyDescent="0.3">
      <c r="A5" s="1" t="str">
        <f>Данные!A5</f>
        <v>Харпер Ли</v>
      </c>
      <c r="B5" s="7" t="str">
        <f>Данные!M5</f>
        <v>Убить пересмешника</v>
      </c>
    </row>
    <row r="6" spans="1:3" s="3" customFormat="1" ht="60" customHeight="1" x14ac:dyDescent="0.3">
      <c r="A6" s="1" t="str">
        <f>Данные!A6</f>
        <v>Харуки Мураками</v>
      </c>
      <c r="B6" s="7" t="str">
        <f>Данные!M6</f>
        <v>Норвежский лес</v>
      </c>
    </row>
    <row r="7" spans="1:3" s="3" customFormat="1" ht="60" customHeight="1" x14ac:dyDescent="0.3">
      <c r="A7" s="1" t="str">
        <f>Данные!A7</f>
        <v>Карлос Руис Сафон</v>
      </c>
      <c r="B7" s="7" t="str">
        <f>Данные!M7</f>
        <v>Тень ветра</v>
      </c>
    </row>
    <row r="8" spans="1:3" s="3" customFormat="1" ht="60" customHeight="1" x14ac:dyDescent="0.3">
      <c r="A8" s="1" t="str">
        <f>Данные!A8</f>
        <v>Карлос Руис Сафон</v>
      </c>
      <c r="B8" s="7" t="str">
        <f>Данные!M8</f>
        <v>Игра ангела</v>
      </c>
    </row>
    <row r="9" spans="1:3" s="3" customFormat="1" ht="60" customHeight="1" x14ac:dyDescent="0.3">
      <c r="A9" s="1" t="str">
        <f>Данные!A9</f>
        <v>Карлос Руис Сафон</v>
      </c>
      <c r="B9" s="7" t="str">
        <f>Данные!M9</f>
        <v>Узник неба</v>
      </c>
    </row>
    <row r="10" spans="1:3" s="3" customFormat="1" ht="60" customHeight="1" x14ac:dyDescent="0.3">
      <c r="A10" s="1" t="str">
        <f>Данные!A10</f>
        <v>Трумен Капоте</v>
      </c>
      <c r="B10" s="7" t="str">
        <f>Данные!M10</f>
        <v>Другие голоса, другие комнаты</v>
      </c>
    </row>
    <row r="11" spans="1:3" s="3" customFormat="1" ht="60" customHeight="1" x14ac:dyDescent="0.3">
      <c r="A11" s="1" t="str">
        <f>Данные!A11</f>
        <v>Трумен Капоте</v>
      </c>
      <c r="B11" s="7" t="str">
        <f>Данные!M11</f>
        <v>Летний круиз</v>
      </c>
    </row>
    <row r="12" spans="1:3" s="3" customFormat="1" ht="60" customHeight="1" x14ac:dyDescent="0.3">
      <c r="A12" s="1" t="str">
        <f>Данные!A12</f>
        <v>Джон Фаулз</v>
      </c>
      <c r="B12" s="7" t="str">
        <f>Данные!M12</f>
        <v>Волхв</v>
      </c>
    </row>
    <row r="13" spans="1:3" s="3" customFormat="1" ht="60" customHeight="1" x14ac:dyDescent="0.3">
      <c r="A13" s="1" t="str">
        <f>Данные!A13</f>
        <v>Айрис Мёрдок</v>
      </c>
      <c r="B13" s="7" t="str">
        <f>Данные!M13</f>
        <v>Море, море</v>
      </c>
    </row>
    <row r="14" spans="1:3" s="3" customFormat="1" ht="60" customHeight="1" x14ac:dyDescent="0.3">
      <c r="A14" s="1" t="str">
        <f>Данные!A14</f>
        <v>Эрнест Хемингуэй</v>
      </c>
      <c r="B14" s="7" t="str">
        <f>Данные!M14</f>
        <v>По ком звонит колокол</v>
      </c>
    </row>
    <row r="15" spans="1:3" s="3" customFormat="1" ht="60" customHeight="1" x14ac:dyDescent="0.3">
      <c r="A15" s="1" t="str">
        <f>Данные!A15</f>
        <v>Карлос Руис Сафон</v>
      </c>
      <c r="B15" s="7" t="str">
        <f>Данные!M15</f>
        <v>Лабиринт призраков</v>
      </c>
    </row>
    <row r="16" spans="1:3" s="3" customFormat="1" ht="60" customHeight="1" x14ac:dyDescent="0.3">
      <c r="A16" s="1" t="str">
        <f>Данные!A16</f>
        <v>Рю Мураками</v>
      </c>
      <c r="B16" s="7" t="str">
        <f>Данные!M16</f>
        <v>Дети из камеры хранения</v>
      </c>
    </row>
    <row r="17" spans="1:2" s="3" customFormat="1" ht="60" customHeight="1" x14ac:dyDescent="0.3">
      <c r="A17" s="1" t="str">
        <f>Данные!A17</f>
        <v>Кадзуо Исигуро</v>
      </c>
      <c r="B17" s="7" t="str">
        <f>Данные!M17</f>
        <v>Художник зыбкого мира</v>
      </c>
    </row>
    <row r="18" spans="1:2" s="3" customFormat="1" ht="60" customHeight="1" x14ac:dyDescent="0.3">
      <c r="A18" s="1" t="str">
        <f>Данные!A18</f>
        <v>Уильям Фолкнер</v>
      </c>
      <c r="B18" s="7" t="str">
        <f>Данные!M18</f>
        <v>Свет в августе</v>
      </c>
    </row>
    <row r="19" spans="1:2" s="3" customFormat="1" ht="60" customHeight="1" x14ac:dyDescent="0.3">
      <c r="A19" s="1" t="str">
        <f>Данные!A19</f>
        <v>Орхан Памук</v>
      </c>
      <c r="B19" s="7" t="str">
        <f>Данные!M19</f>
        <v>Снег</v>
      </c>
    </row>
    <row r="20" spans="1:2" s="3" customFormat="1" ht="60" customHeight="1" x14ac:dyDescent="0.3">
      <c r="A20" s="1" t="str">
        <f>Данные!A20</f>
        <v>Евгений Замятин</v>
      </c>
      <c r="B20" s="7" t="str">
        <f>Данные!M20</f>
        <v>Мы</v>
      </c>
    </row>
    <row r="21" spans="1:2" s="3" customFormat="1" ht="60" customHeight="1" x14ac:dyDescent="0.3">
      <c r="A21" s="1" t="str">
        <f>Данные!A21</f>
        <v>Густав Майринк</v>
      </c>
      <c r="B21" s="7" t="str">
        <f>Данные!M21</f>
        <v>Голем</v>
      </c>
    </row>
    <row r="22" spans="1:2" s="3" customFormat="1" ht="60" customHeight="1" x14ac:dyDescent="0.3">
      <c r="A22" s="1" t="str">
        <f>Данные!A22</f>
        <v>Джек Лондон</v>
      </c>
      <c r="B22" s="7" t="str">
        <f>Данные!M22</f>
        <v>Мартин Иден</v>
      </c>
    </row>
    <row r="23" spans="1:2" s="3" customFormat="1" ht="60" customHeight="1" x14ac:dyDescent="0.3">
      <c r="A23" s="1" t="str">
        <f>Данные!A23</f>
        <v>Чарльз Диккенс</v>
      </c>
      <c r="B23" s="7" t="str">
        <f>Данные!M23</f>
        <v>Большие надежды</v>
      </c>
    </row>
    <row r="24" spans="1:2" s="3" customFormat="1" ht="60" customHeight="1" x14ac:dyDescent="0.3">
      <c r="A24" s="1" t="str">
        <f>Данные!A24</f>
        <v>Уильям Голдинг</v>
      </c>
      <c r="B24" s="7" t="str">
        <f>Данные!M24</f>
        <v>Повелитель мух</v>
      </c>
    </row>
    <row r="25" spans="1:2" s="3" customFormat="1" ht="60" customHeight="1" x14ac:dyDescent="0.3">
      <c r="A25" s="1" t="str">
        <f>Данные!A25</f>
        <v>Людмила Петрановская</v>
      </c>
      <c r="B25" s="7" t="str">
        <f>Данные!M25</f>
        <v>Тайная опора</v>
      </c>
    </row>
    <row r="26" spans="1:2" s="3" customFormat="1" ht="60" customHeight="1" x14ac:dyDescent="0.3">
      <c r="A26" s="1" t="str">
        <f>Данные!A26</f>
        <v>Марта, Уильям Сирс</v>
      </c>
      <c r="B26" s="7" t="str">
        <f>Данные!M26</f>
        <v>Ваш малыш от рождения до двух лет</v>
      </c>
    </row>
    <row r="27" spans="1:2" s="3" customFormat="1" ht="60" customHeight="1" x14ac:dyDescent="0.3">
      <c r="A27" s="1" t="str">
        <f>Данные!A27</f>
        <v>Евгения Носаль</v>
      </c>
      <c r="B27" s="7" t="str">
        <f>Данные!M27</f>
        <v>Роды от природы. 7 шагов к здоровым родам</v>
      </c>
    </row>
    <row r="28" spans="1:2" s="3" customFormat="1" ht="60" customHeight="1" x14ac:dyDescent="0.3">
      <c r="A28" s="1" t="str">
        <f>Данные!A28</f>
        <v>Полина Казимирова</v>
      </c>
      <c r="B28" s="7" t="str">
        <f>Данные!M28</f>
        <v>Мой ребёнок ест сам. Прикорм с удовольствием</v>
      </c>
    </row>
    <row r="29" spans="1:2" s="3" customFormat="1" ht="60" customHeight="1" x14ac:dyDescent="0.3">
      <c r="A29" s="1" t="str">
        <f>Данные!A29</f>
        <v>Габриэль Гарсиа Маркес</v>
      </c>
      <c r="B29" s="7" t="str">
        <f>Данные!M29</f>
        <v>Осень патриарха</v>
      </c>
    </row>
    <row r="30" spans="1:2" s="3" customFormat="1" ht="60" customHeight="1" x14ac:dyDescent="0.3">
      <c r="A30" s="1" t="str">
        <f>Данные!A30</f>
        <v>Пелам Гренвилл Вудхауз</v>
      </c>
      <c r="B30" s="7" t="str">
        <f>Данные!M30</f>
        <v>Ваша взяла, Дживс!</v>
      </c>
    </row>
    <row r="31" spans="1:2" s="3" customFormat="1" ht="60" customHeight="1" x14ac:dyDescent="0.3">
      <c r="A31" s="1" t="str">
        <f>Данные!A31</f>
        <v>Марти Кляйн</v>
      </c>
      <c r="B31" s="7" t="str">
        <f>Данные!M31</f>
        <v>Сексуальный интеллект (18+)</v>
      </c>
    </row>
    <row r="32" spans="1:2" s="3" customFormat="1" ht="60" customHeight="1" x14ac:dyDescent="0.3">
      <c r="A32" s="1" t="str">
        <f>Данные!A32</f>
        <v>Солвей Бергрен</v>
      </c>
      <c r="B32" s="7" t="str">
        <f>Данные!M32</f>
        <v>Лагом: не много, не мало. Шведская философия золотой середины</v>
      </c>
    </row>
    <row r="33" spans="1:2" s="3" customFormat="1" ht="60" customHeight="1" x14ac:dyDescent="0.3">
      <c r="A33" s="1" t="str">
        <f>Данные!A33</f>
        <v>Мариам Петросян</v>
      </c>
      <c r="B33" s="7" t="str">
        <f>Данные!M33</f>
        <v>Дом, в котором…</v>
      </c>
    </row>
    <row r="34" spans="1:2" s="3" customFormat="1" ht="60" customHeight="1" x14ac:dyDescent="0.3">
      <c r="A34" s="1" t="str">
        <f>Данные!A34</f>
        <v>Сергей Гуриев*</v>
      </c>
      <c r="B34" s="7" t="str">
        <f>Данные!M34</f>
        <v>Мифы экономики</v>
      </c>
    </row>
    <row r="35" spans="1:2" s="3" customFormat="1" ht="60" customHeight="1" x14ac:dyDescent="0.3">
      <c r="A35" s="1" t="str">
        <f>Данные!A35</f>
        <v>Уильям Теккерей</v>
      </c>
      <c r="B35" s="7" t="str">
        <f>Данные!M35</f>
        <v>Ярмарка тщеславия</v>
      </c>
    </row>
    <row r="36" spans="1:2" s="3" customFormat="1" ht="60" customHeight="1" x14ac:dyDescent="0.3">
      <c r="A36" s="1" t="str">
        <f>Данные!A36</f>
        <v>Радмила Хакова</v>
      </c>
      <c r="B36" s="7" t="str">
        <f>Данные!M36</f>
        <v>147 свиданий</v>
      </c>
    </row>
    <row r="37" spans="1:2" s="3" customFormat="1" ht="60" customHeight="1" x14ac:dyDescent="0.3">
      <c r="A37" s="1" t="str">
        <f>Данные!A37</f>
        <v>Харуки Мураками</v>
      </c>
      <c r="B37" s="7" t="str">
        <f>Данные!M37</f>
        <v>1Q84</v>
      </c>
    </row>
    <row r="38" spans="1:2" s="3" customFormat="1" ht="60" customHeight="1" x14ac:dyDescent="0.3">
      <c r="A38" s="1" t="str">
        <f>Данные!A38</f>
        <v>Дмитрий Глуховский*</v>
      </c>
      <c r="B38" s="7" t="str">
        <f>Данные!M38</f>
        <v>Текст</v>
      </c>
    </row>
    <row r="39" spans="1:2" s="3" customFormat="1" ht="60" customHeight="1" x14ac:dyDescent="0.3">
      <c r="A39" s="1" t="str">
        <f>Данные!A39</f>
        <v>Джон Фаулз</v>
      </c>
      <c r="B39" s="7" t="str">
        <f>Данные!M39</f>
        <v>Коллекционер</v>
      </c>
    </row>
    <row r="40" spans="1:2" s="3" customFormat="1" ht="60" customHeight="1" x14ac:dyDescent="0.3">
      <c r="A40" s="1" t="str">
        <f>Данные!A40</f>
        <v>Айрис Мёрдок</v>
      </c>
      <c r="B40" s="7" t="str">
        <f>Данные!M40</f>
        <v>Чёрный Принц</v>
      </c>
    </row>
    <row r="41" spans="1:2" s="3" customFormat="1" ht="60" customHeight="1" x14ac:dyDescent="0.3">
      <c r="A41" s="1" t="str">
        <f>Данные!A41</f>
        <v>Николай Жаринов</v>
      </c>
      <c r="B41" s="7" t="str">
        <f>Данные!M41</f>
        <v>Исповедь литературоведа</v>
      </c>
    </row>
    <row r="42" spans="1:2" s="3" customFormat="1" ht="60" customHeight="1" x14ac:dyDescent="0.3">
      <c r="A42" s="1" t="str">
        <f>Данные!A42</f>
        <v>Харуки Мураками</v>
      </c>
      <c r="B42" s="7" t="str">
        <f>Данные!M42</f>
        <v>Кафка на пляже</v>
      </c>
    </row>
    <row r="43" spans="1:2" s="3" customFormat="1" ht="60" customHeight="1" x14ac:dyDescent="0.3">
      <c r="A43" s="1" t="str">
        <f>Данные!A43</f>
        <v>Данте Алигьери</v>
      </c>
      <c r="B43" s="7" t="str">
        <f>Данные!M43</f>
        <v>Божественная комедия</v>
      </c>
    </row>
    <row r="44" spans="1:2" s="3" customFormat="1" ht="60" customHeight="1" x14ac:dyDescent="0.3">
      <c r="A44" s="1" t="str">
        <f>Данные!A44</f>
        <v>Кадзуо Исигуро</v>
      </c>
      <c r="B44" s="7" t="str">
        <f>Данные!M44</f>
        <v>Погребённый великан</v>
      </c>
    </row>
    <row r="45" spans="1:2" s="3" customFormat="1" ht="60" customHeight="1" x14ac:dyDescent="0.3">
      <c r="A45" s="1" t="str">
        <f>Данные!A45</f>
        <v>Ханья Янагихара</v>
      </c>
      <c r="B45" s="7" t="str">
        <f>Данные!M45</f>
        <v>Маленькая жизнь</v>
      </c>
    </row>
    <row r="46" spans="1:2" s="3" customFormat="1" ht="60" customHeight="1" x14ac:dyDescent="0.3">
      <c r="A46" s="1" t="str">
        <f>Данные!A46</f>
        <v>Джон Фаулз</v>
      </c>
      <c r="B46" s="7" t="str">
        <f>Данные!M46</f>
        <v>Любовница французского лейтенанта</v>
      </c>
    </row>
    <row r="47" spans="1:2" s="3" customFormat="1" ht="60" customHeight="1" x14ac:dyDescent="0.3">
      <c r="A47" s="1" t="str">
        <f>Данные!A47</f>
        <v>Николай Жаринов</v>
      </c>
      <c r="B47" s="7" t="str">
        <f>Данные!M47</f>
        <v>Тайная жизнь шедевров: реальные истории картин и их создателей</v>
      </c>
    </row>
    <row r="48" spans="1:2" s="3" customFormat="1" ht="60" customHeight="1" x14ac:dyDescent="0.3">
      <c r="A48" s="1" t="str">
        <f>Данные!A48</f>
        <v>Венедикт Ерофеев</v>
      </c>
      <c r="B48" s="7" t="str">
        <f>Данные!M48</f>
        <v>Москва - Петушки</v>
      </c>
    </row>
    <row r="49" spans="1:2" s="3" customFormat="1" ht="60" customHeight="1" x14ac:dyDescent="0.3">
      <c r="A49" s="1" t="str">
        <f>Данные!A49</f>
        <v>Аркадий и Борис Стругацкие</v>
      </c>
      <c r="B49" s="7" t="str">
        <f>Данные!M49</f>
        <v>Пикник на обочине</v>
      </c>
    </row>
    <row r="50" spans="1:2" s="3" customFormat="1" ht="60" customHeight="1" x14ac:dyDescent="0.3">
      <c r="A50" s="1" t="str">
        <f>Данные!A50</f>
        <v>Памела Дракерман</v>
      </c>
      <c r="B50" s="7" t="str">
        <f>Данные!M50</f>
        <v>Французские дети не плюются едой. Секреты воспитания из Парижа</v>
      </c>
    </row>
    <row r="51" spans="1:2" s="3" customFormat="1" ht="60" customHeight="1" x14ac:dyDescent="0.3">
      <c r="A51" s="1" t="str">
        <f>Данные!A51</f>
        <v>Герман Гессе</v>
      </c>
      <c r="B51" s="7" t="str">
        <f>Данные!M51</f>
        <v>Степной волк</v>
      </c>
    </row>
    <row r="52" spans="1:2" s="3" customFormat="1" ht="60" customHeight="1" x14ac:dyDescent="0.3">
      <c r="A52" s="1" t="str">
        <f>Данные!A52</f>
        <v>Ася Казанцева</v>
      </c>
      <c r="B52" s="7" t="str">
        <f>Данные!M52</f>
        <v>Кто бы мог подумать! Как мозг заставляет нас делать глупости</v>
      </c>
    </row>
    <row r="53" spans="1:2" s="3" customFormat="1" ht="60" customHeight="1" x14ac:dyDescent="0.3">
      <c r="A53" s="1" t="str">
        <f>Данные!A53</f>
        <v>Аркадий и Борис Стругацкие</v>
      </c>
      <c r="B53" s="7" t="str">
        <f>Данные!M53</f>
        <v>Понедельник начинается в субботу</v>
      </c>
    </row>
    <row r="54" spans="1:2" s="3" customFormat="1" ht="60" customHeight="1" x14ac:dyDescent="0.3">
      <c r="A54" s="1" t="str">
        <f>Данные!A54</f>
        <v>Джон Фаулз</v>
      </c>
      <c r="B54" s="7" t="str">
        <f>Данные!M54</f>
        <v>Куколка</v>
      </c>
    </row>
    <row r="55" spans="1:2" s="3" customFormat="1" ht="60" customHeight="1" x14ac:dyDescent="0.3">
      <c r="A55" s="1" t="str">
        <f>Данные!A55</f>
        <v>Трумен Капоте</v>
      </c>
      <c r="B55" s="7" t="str">
        <f>Данные!M55</f>
        <v>Голоса травы</v>
      </c>
    </row>
    <row r="56" spans="1:2" s="3" customFormat="1" ht="60" customHeight="1" x14ac:dyDescent="0.3">
      <c r="A56" s="1" t="str">
        <f>Данные!A56</f>
        <v>Трумен Капоте</v>
      </c>
      <c r="B56" s="7" t="str">
        <f>Данные!M56</f>
        <v>Завтрак у Тиффани</v>
      </c>
    </row>
    <row r="57" spans="1:2" s="3" customFormat="1" ht="60" customHeight="1" x14ac:dyDescent="0.3">
      <c r="A57" s="1" t="str">
        <f>Данные!A57</f>
        <v>Фрэнсис Скотт Фицджеральд</v>
      </c>
      <c r="B57" s="7" t="str">
        <f>Данные!M57</f>
        <v>Великий Гэтсби</v>
      </c>
    </row>
    <row r="58" spans="1:2" s="3" customFormat="1" ht="60" customHeight="1" x14ac:dyDescent="0.3">
      <c r="A58" s="1" t="str">
        <f>Данные!A58</f>
        <v>Фрэнсис Скотт Фицджеральд</v>
      </c>
      <c r="B58" s="7" t="str">
        <f>Данные!M58</f>
        <v>Ночь нежна</v>
      </c>
    </row>
    <row r="59" spans="1:2" s="3" customFormat="1" ht="60" customHeight="1" x14ac:dyDescent="0.3">
      <c r="A59" s="1" t="str">
        <f>Данные!A59</f>
        <v>Дима Зицер</v>
      </c>
      <c r="B59" s="7" t="str">
        <f>Данные!M59</f>
        <v>Свобода от воспитания</v>
      </c>
    </row>
    <row r="60" spans="1:2" s="3" customFormat="1" ht="60" customHeight="1" x14ac:dyDescent="0.3">
      <c r="A60" s="1" t="str">
        <f>Данные!A60</f>
        <v>Фёдор Катасонов</v>
      </c>
      <c r="B60" s="7" t="str">
        <f>Данные!M60</f>
        <v>Федиатрия</v>
      </c>
    </row>
    <row r="61" spans="1:2" s="3" customFormat="1" ht="60" customHeight="1" x14ac:dyDescent="0.3">
      <c r="A61" s="1" t="str">
        <f>Данные!A61</f>
        <v>Алексей Сальников</v>
      </c>
      <c r="B61" s="7" t="str">
        <f>Данные!M61</f>
        <v>Петровы в гриппе и вокруг него</v>
      </c>
    </row>
    <row r="62" spans="1:2" s="3" customFormat="1" ht="60" customHeight="1" x14ac:dyDescent="0.3">
      <c r="A62" s="1" t="str">
        <f>Данные!A62</f>
        <v>Владимир Пропп</v>
      </c>
      <c r="B62" s="7" t="str">
        <f>Данные!M62</f>
        <v>Морфология волшебной сказки</v>
      </c>
    </row>
    <row r="63" spans="1:2" s="3" customFormat="1" ht="60" customHeight="1" x14ac:dyDescent="0.3">
      <c r="A63" s="1" t="str">
        <f>Данные!A63</f>
        <v>Владимир Пропп</v>
      </c>
      <c r="B63" s="7" t="str">
        <f>Данные!M63</f>
        <v>Исторические корни волшебной сказки</v>
      </c>
    </row>
    <row r="64" spans="1:2" s="3" customFormat="1" ht="60" customHeight="1" x14ac:dyDescent="0.3">
      <c r="A64" s="1" t="str">
        <f>Данные!A64</f>
        <v>Януш Корчак</v>
      </c>
      <c r="B64" s="7" t="str">
        <f>Данные!M64</f>
        <v>Как любить ребёнка</v>
      </c>
    </row>
    <row r="65" spans="1:2" s="3" customFormat="1" ht="60" customHeight="1" x14ac:dyDescent="0.3">
      <c r="A65" s="1" t="str">
        <f>Данные!A65</f>
        <v>Евгений Жаринов</v>
      </c>
      <c r="B65" s="7" t="str">
        <f>Данные!M65</f>
        <v>Падшее Просвещение. Тень эпохи</v>
      </c>
    </row>
    <row r="66" spans="1:2" s="3" customFormat="1" ht="60" customHeight="1" x14ac:dyDescent="0.3">
      <c r="A66" s="1" t="str">
        <f>Данные!A66</f>
        <v>Барбара Такман</v>
      </c>
      <c r="B66" s="7" t="str">
        <f>Данные!M66</f>
        <v>Августовские пушки</v>
      </c>
    </row>
    <row r="67" spans="1:2" s="3" customFormat="1" ht="60" customHeight="1" x14ac:dyDescent="0.3">
      <c r="A67" s="1" t="str">
        <f>Данные!A67</f>
        <v>Даниэль Пеннак</v>
      </c>
      <c r="B67" s="7" t="str">
        <f>Данные!M67</f>
        <v>Как роман</v>
      </c>
    </row>
    <row r="68" spans="1:2" s="3" customFormat="1" ht="60" customHeight="1" x14ac:dyDescent="0.3">
      <c r="A68" s="1" t="str">
        <f>Данные!A68</f>
        <v>Юлия Гиппенрейтер</v>
      </c>
      <c r="B68" s="7" t="str">
        <f>Данные!M68</f>
        <v>Общаться с ребёнком. Как?</v>
      </c>
    </row>
    <row r="69" spans="1:2" s="3" customFormat="1" ht="60" customHeight="1" x14ac:dyDescent="0.3">
      <c r="A69" s="1" t="str">
        <f>Данные!A69</f>
        <v>Курт Воннегут</v>
      </c>
      <c r="B69" s="7" t="str">
        <f>Данные!M69</f>
        <v>Колыбель для кошки</v>
      </c>
    </row>
    <row r="70" spans="1:2" s="3" customFormat="1" ht="60" customHeight="1" x14ac:dyDescent="0.3">
      <c r="A70" s="1" t="str">
        <f>Данные!A70</f>
        <v>Евгений Жаринов</v>
      </c>
      <c r="B70" s="7" t="str">
        <f>Данные!M70</f>
        <v>История всех времён и народов через литературу</v>
      </c>
    </row>
    <row r="71" spans="1:2" s="3" customFormat="1" ht="60" customHeight="1" x14ac:dyDescent="0.3">
      <c r="A71" s="1" t="str">
        <f>Данные!A71</f>
        <v>Фрэнсис Скотт Фицджеральд</v>
      </c>
      <c r="B71" s="7" t="str">
        <f>Данные!M71</f>
        <v>По эту сторону рая</v>
      </c>
    </row>
    <row r="72" spans="1:2" s="3" customFormat="1" ht="60" customHeight="1" x14ac:dyDescent="0.3">
      <c r="A72" s="1" t="str">
        <f>Данные!A72</f>
        <v>Масару Ибука</v>
      </c>
      <c r="B72" s="7" t="str">
        <f>Данные!M72</f>
        <v>После трёх уже поздно</v>
      </c>
    </row>
    <row r="73" spans="1:2" s="3" customFormat="1" ht="60" customHeight="1" x14ac:dyDescent="0.3">
      <c r="A73" s="1" t="str">
        <f>Данные!A73</f>
        <v>Виктория Дмитриева</v>
      </c>
      <c r="B73" s="7" t="str">
        <f>Данные!M73</f>
        <v>Методика раннего развития Марии Монтессори от 6 месяцев до 6 лет</v>
      </c>
    </row>
    <row r="74" spans="1:2" s="3" customFormat="1" ht="60" customHeight="1" x14ac:dyDescent="0.3">
      <c r="A74" s="1" t="str">
        <f>Данные!A74</f>
        <v>Иоганн Вольфганг Гёте</v>
      </c>
      <c r="B74" s="7" t="str">
        <f>Данные!M74</f>
        <v>Учение о цвете</v>
      </c>
    </row>
    <row r="75" spans="1:2" s="3" customFormat="1" ht="60" customHeight="1" x14ac:dyDescent="0.3">
      <c r="A75" s="1" t="str">
        <f>Данные!A75</f>
        <v>Адель Фабер, Элейн Мазлиш</v>
      </c>
      <c r="B75" s="7" t="str">
        <f>Данные!M75</f>
        <v>Как говорить, чтобы дети слушали, и как слушать, чтобы дети говорили</v>
      </c>
    </row>
    <row r="76" spans="1:2" s="3" customFormat="1" ht="60" customHeight="1" x14ac:dyDescent="0.3">
      <c r="A76" s="1" t="str">
        <f>Данные!A76</f>
        <v>Харуки Мураками</v>
      </c>
      <c r="B76" s="7" t="str">
        <f>Данные!M76</f>
        <v>Послемрак</v>
      </c>
    </row>
    <row r="77" spans="1:2" s="3" customFormat="1" ht="60" customHeight="1" x14ac:dyDescent="0.3">
      <c r="A77" s="1" t="str">
        <f>Данные!A77</f>
        <v>Айрис Мёрдок</v>
      </c>
      <c r="B77" s="7" t="str">
        <f>Данные!M77</f>
        <v xml:space="preserve"> Механика небесной и земной любви</v>
      </c>
    </row>
    <row r="78" spans="1:2" s="3" customFormat="1" ht="60" customHeight="1" x14ac:dyDescent="0.3">
      <c r="A78" s="1" t="str">
        <f>Данные!A78</f>
        <v>Филиппа Перри</v>
      </c>
      <c r="B78" s="7" t="str">
        <f>Данные!M78</f>
        <v>Как жаль, что мои родители об этом не знали (и как повезло моим детям, что теперь об этом знаю я)</v>
      </c>
    </row>
    <row r="79" spans="1:2" s="3" customFormat="1" ht="60" customHeight="1" x14ac:dyDescent="0.3">
      <c r="A79" s="1" t="str">
        <f>Данные!A79</f>
        <v>Э.О.Чаровици</v>
      </c>
      <c r="B79" s="7" t="str">
        <f>Данные!M79</f>
        <v>Книга зеркал</v>
      </c>
    </row>
    <row r="80" spans="1:2" s="3" customFormat="1" ht="60" customHeight="1" x14ac:dyDescent="0.3">
      <c r="A80" s="1" t="str">
        <f>Данные!A80</f>
        <v>Харуки Мураками</v>
      </c>
      <c r="B80" s="7" t="str">
        <f>Данные!M80</f>
        <v>Охота на овец</v>
      </c>
    </row>
    <row r="81" spans="1:3" s="3" customFormat="1" ht="60" customHeight="1" x14ac:dyDescent="0.3">
      <c r="A81" s="1" t="str">
        <f>Данные!A81</f>
        <v>Харуки Мураками</v>
      </c>
      <c r="B81" s="7" t="str">
        <f>Данные!M81</f>
        <v>Слушай песню ветра</v>
      </c>
    </row>
    <row r="82" spans="1:3" s="3" customFormat="1" ht="60" customHeight="1" x14ac:dyDescent="0.3">
      <c r="A82" s="1" t="str">
        <f>Данные!A82</f>
        <v>Харуки Мураками</v>
      </c>
      <c r="B82" s="7" t="str">
        <f>Данные!M82</f>
        <v>Пинбол-1973</v>
      </c>
    </row>
    <row r="83" spans="1:3" s="3" customFormat="1" ht="60" customHeight="1" x14ac:dyDescent="0.3">
      <c r="A83" s="1" t="str">
        <f>Данные!A83</f>
        <v>Евгений Жаринов</v>
      </c>
      <c r="B83" s="7" t="str">
        <f>Данные!M83</f>
        <v>Тайна средневековых текстов</v>
      </c>
    </row>
    <row r="84" spans="1:3" s="3" customFormat="1" ht="60" customHeight="1" x14ac:dyDescent="0.3">
      <c r="A84" s="1" t="str">
        <f>Данные!A84</f>
        <v>Юлия Гиппенрейтер</v>
      </c>
      <c r="B84" s="7" t="str">
        <f>Данные!M84</f>
        <v>Продолжаем общаться с ребёнком. Так?</v>
      </c>
    </row>
    <row r="85" spans="1:3" s="3" customFormat="1" ht="60" customHeight="1" x14ac:dyDescent="0.3">
      <c r="A85" s="1" t="str">
        <f>Данные!A85</f>
        <v>Людмила Петрановская</v>
      </c>
      <c r="B85" s="7" t="str">
        <f>Данные!M85</f>
        <v>Если с ребёнком трудно</v>
      </c>
    </row>
    <row r="86" spans="1:3" s="3" customFormat="1" ht="60" customHeight="1" x14ac:dyDescent="0.3">
      <c r="A86" s="1" t="str">
        <f>Данные!A86</f>
        <v>Мигель Сервантес</v>
      </c>
      <c r="B86" s="7" t="str">
        <f>Данные!M86</f>
        <v>Дон Кихот</v>
      </c>
    </row>
    <row r="87" spans="1:3" s="3" customFormat="1" ht="60" customHeight="1" x14ac:dyDescent="0.3">
      <c r="A87" s="1" t="str">
        <f>Данные!A87</f>
        <v>Анна Быкова</v>
      </c>
      <c r="B87" s="7" t="str">
        <f>Данные!M87</f>
        <v>Самостоятельный ребёнок, или как стать "ленивой мамой"</v>
      </c>
    </row>
    <row r="88" spans="1:3" s="3" customFormat="1" ht="60" customHeight="1" x14ac:dyDescent="0.3">
      <c r="A88" s="1" t="str">
        <f>Данные!A88</f>
        <v>Владимир Набоков</v>
      </c>
      <c r="B88" s="7" t="str">
        <f>Данные!M88</f>
        <v>Лекции о "Дон Кихоте"</v>
      </c>
    </row>
    <row r="89" spans="1:3" s="3" customFormat="1" ht="60" customHeight="1" x14ac:dyDescent="0.3">
      <c r="A89" s="1" t="str">
        <f>Данные!A89</f>
        <v>Александр Панчин</v>
      </c>
      <c r="B89" s="7" t="str">
        <f>Данные!M89</f>
        <v>Защита от тёмных искусств. Путеводитель по миру паранормальных явлений</v>
      </c>
    </row>
    <row r="90" spans="1:3" s="3" customFormat="1" ht="60" customHeight="1" x14ac:dyDescent="0.3">
      <c r="A90" s="1" t="str">
        <f>Данные!A90</f>
        <v>Росс В.Грин</v>
      </c>
      <c r="B90" s="7" t="str">
        <f>Данные!M90</f>
        <v>Взрывной ребёнок</v>
      </c>
    </row>
    <row r="91" spans="1:3" s="3" customFormat="1" ht="60" customHeight="1" x14ac:dyDescent="0.3">
      <c r="A91" s="1" t="str">
        <f>Данные!A91</f>
        <v>Джон Готтман, Джоан Деклер</v>
      </c>
      <c r="B91" s="7" t="str">
        <f>Данные!M91</f>
        <v>Эмоциональный интеллект ребёнка. Практическое руководство для родителей</v>
      </c>
    </row>
    <row r="92" spans="1:3" s="3" customFormat="1" ht="60" customHeight="1" x14ac:dyDescent="0.3">
      <c r="A92" s="1" t="str">
        <f>Данные!A92</f>
        <v>Курт Воннегут</v>
      </c>
      <c r="B92" s="7" t="str">
        <f>Данные!M92</f>
        <v>Бойня №5, или Крестовый поход детей</v>
      </c>
    </row>
    <row r="93" spans="1:3" s="3" customFormat="1" ht="60" customHeight="1" x14ac:dyDescent="0.3">
      <c r="A93" s="1" t="str">
        <f>Данные!A93</f>
        <v>Collective</v>
      </c>
      <c r="B93" s="7" t="str">
        <f>Данные!M93</f>
        <v>Робин Гуд (метод обучающего чтения Ильи Франка)</v>
      </c>
    </row>
    <row r="94" spans="1:3" s="3" customFormat="1" ht="60" customHeight="1" x14ac:dyDescent="0.3">
      <c r="A94" s="1" t="str">
        <f>Данные!A94</f>
        <v>Collective</v>
      </c>
      <c r="B94" s="7" t="str">
        <f>Данные!M94</f>
        <v>Английские волшебные сказки (метод обучающего чтения Ильи Франка)</v>
      </c>
    </row>
    <row r="95" spans="1:3" s="3" customFormat="1" ht="60" customHeight="1" x14ac:dyDescent="0.3">
      <c r="A95" s="1" t="str">
        <f>Данные!A95</f>
        <v>Владимир Савельев</v>
      </c>
      <c r="B95" s="7" t="str">
        <f>Данные!M95</f>
        <v>Статистика и котики</v>
      </c>
      <c r="C95" s="16" t="s">
        <v>395</v>
      </c>
    </row>
    <row r="96" spans="1:3" s="3" customFormat="1" ht="60" customHeight="1" x14ac:dyDescent="0.3">
      <c r="A96" s="1" t="str">
        <f>Данные!A96</f>
        <v>Джин Желязны</v>
      </c>
      <c r="B96" s="7" t="str">
        <f>Данные!M96</f>
        <v>Говори на языке диаграмм. Пособие по визуальным коммуникациям</v>
      </c>
      <c r="C96" s="16" t="s">
        <v>394</v>
      </c>
    </row>
    <row r="97" spans="1:3" s="3" customFormat="1" ht="60" customHeight="1" x14ac:dyDescent="0.3">
      <c r="A97" s="1" t="str">
        <f>Данные!A97</f>
        <v>Виктор Франкл</v>
      </c>
      <c r="B97" s="7" t="str">
        <f>Данные!M97</f>
        <v>Сказать жизни "Да!": психолог в концлагере</v>
      </c>
      <c r="C97" s="16" t="s">
        <v>393</v>
      </c>
    </row>
    <row r="98" spans="1:3" s="3" customFormat="1" ht="60" customHeight="1" x14ac:dyDescent="0.3">
      <c r="A98" s="1" t="str">
        <f>Данные!A98</f>
        <v xml:space="preserve">Даниэль Канеман </v>
      </c>
      <c r="B98" s="7" t="str">
        <f>Данные!M98</f>
        <v>Думай медленно... решай быстро</v>
      </c>
      <c r="C98" s="16" t="s">
        <v>392</v>
      </c>
    </row>
    <row r="99" spans="1:3" s="3" customFormat="1" ht="60" customHeight="1" x14ac:dyDescent="0.3">
      <c r="A99" s="1" t="str">
        <f>Данные!A99</f>
        <v xml:space="preserve">Александр Аузан </v>
      </c>
      <c r="B99" s="7" t="str">
        <f>Данные!M99</f>
        <v>Культурные коды экономики</v>
      </c>
      <c r="C99" s="16" t="s">
        <v>391</v>
      </c>
    </row>
    <row r="100" spans="1:3" s="3" customFormat="1" ht="60" customHeight="1" x14ac:dyDescent="0.3">
      <c r="A100" s="1" t="str">
        <f>Данные!A100</f>
        <v xml:space="preserve">Александр Богачев </v>
      </c>
      <c r="B100" s="7" t="str">
        <f>Данные!M100</f>
        <v>Графики, которые убеждают всех</v>
      </c>
      <c r="C100" s="16" t="s">
        <v>390</v>
      </c>
    </row>
    <row r="101" spans="1:3" s="3" customFormat="1" ht="60" customHeight="1" x14ac:dyDescent="0.3">
      <c r="A101" s="1" t="str">
        <f>Данные!A101</f>
        <v>Максим Ильяхов, Людмила Сарычева</v>
      </c>
      <c r="B101" s="7" t="str">
        <f>Данные!M101</f>
        <v>Пиши, сокращай. Как создавать сильный текст</v>
      </c>
      <c r="C101" s="16" t="s">
        <v>389</v>
      </c>
    </row>
    <row r="102" spans="1:3" s="3" customFormat="1" ht="60" customHeight="1" x14ac:dyDescent="0.3">
      <c r="A102" s="1" t="str">
        <f>Данные!A102</f>
        <v xml:space="preserve">Мана Такахаси, Сёко Адзума </v>
      </c>
      <c r="B102" s="7" t="str">
        <f>Данные!M102</f>
        <v>Занимательное программирование. Базы данных. Манга</v>
      </c>
      <c r="C102" s="16" t="s">
        <v>388</v>
      </c>
    </row>
    <row r="103" spans="1:3" s="3" customFormat="1" ht="60" customHeight="1" x14ac:dyDescent="0.3">
      <c r="A103" s="1" t="str">
        <f>Данные!A103</f>
        <v>Джим Лоулесс</v>
      </c>
      <c r="B103" s="7" t="str">
        <f>Данные!M103</f>
        <v>Иди туда, где страшно: именно там ты обретёшь силу</v>
      </c>
      <c r="C103" s="16" t="s">
        <v>387</v>
      </c>
    </row>
    <row r="104" spans="1:3" s="3" customFormat="1" ht="60" customHeight="1" x14ac:dyDescent="0.3">
      <c r="A104" s="1" t="str">
        <f>Данные!A104</f>
        <v xml:space="preserve">Грейди Клейн, Алан Дебни </v>
      </c>
      <c r="B104" s="7" t="str">
        <f>Данные!M104</f>
        <v>Статистика. Базовый курс в комиксах</v>
      </c>
      <c r="C104" s="16" t="s">
        <v>386</v>
      </c>
    </row>
    <row r="105" spans="1:3" s="3" customFormat="1" ht="60" customHeight="1" x14ac:dyDescent="0.3">
      <c r="A105" s="1" t="str">
        <f>Данные!A105</f>
        <v>Lewis Carroll</v>
      </c>
      <c r="B105" s="7" t="str">
        <f>Данные!M105</f>
        <v>Through the Looking Glass</v>
      </c>
    </row>
    <row r="106" spans="1:3" s="3" customFormat="1" ht="60" customHeight="1" x14ac:dyDescent="0.3">
      <c r="A106" s="1" t="str">
        <f>Данные!A106</f>
        <v>Lewis Carroll</v>
      </c>
      <c r="B106" s="7" t="str">
        <f>Данные!M106</f>
        <v>Alice's Adventures In Wonderland</v>
      </c>
    </row>
    <row r="107" spans="1:3" s="3" customFormat="1" ht="60" customHeight="1" x14ac:dyDescent="0.3">
      <c r="A107" s="1" t="str">
        <f>Данные!A107</f>
        <v>Collective</v>
      </c>
      <c r="B107" s="7" t="str">
        <f>Данные!M107</f>
        <v>Best English Fairy Tales</v>
      </c>
    </row>
    <row r="108" spans="1:3" s="3" customFormat="1" ht="60" customHeight="1" x14ac:dyDescent="0.3">
      <c r="A108" s="1" t="str">
        <f>Данные!A108</f>
        <v>Collective</v>
      </c>
      <c r="B108" s="7" t="str">
        <f>Данные!M108</f>
        <v>Short Funny Stories</v>
      </c>
    </row>
    <row r="109" spans="1:3" s="3" customFormat="1" ht="60" customHeight="1" x14ac:dyDescent="0.3">
      <c r="A109" s="1" t="str">
        <f>Данные!A109</f>
        <v>Массимо Пильюччи</v>
      </c>
      <c r="B109" s="7" t="str">
        <f>Данные!M109</f>
        <v>Как быть стоиком. Античная философия и современная жизнь</v>
      </c>
      <c r="C109" s="16" t="s">
        <v>385</v>
      </c>
    </row>
    <row r="110" spans="1:3" s="3" customFormat="1" ht="60" customHeight="1" x14ac:dyDescent="0.3">
      <c r="A110" s="1" t="str">
        <f>Данные!A110</f>
        <v>Swaroop</v>
      </c>
      <c r="B110" s="7" t="str">
        <f>Данные!M110</f>
        <v>A Byte of Python</v>
      </c>
    </row>
    <row r="111" spans="1:3" s="3" customFormat="1" ht="60" customHeight="1" x14ac:dyDescent="0.3">
      <c r="A111" s="1" t="str">
        <f>Данные!A111</f>
        <v>Уэс Маккини</v>
      </c>
      <c r="B111" s="7" t="str">
        <f>Данные!M111</f>
        <v>Python и анализ данных</v>
      </c>
    </row>
  </sheetData>
  <hyperlinks>
    <hyperlink ref="C104" r:id="rId1" xr:uid="{E7EACD37-A5B9-4513-9095-4743E81BE4ED}"/>
    <hyperlink ref="C102" r:id="rId2" xr:uid="{F9AD661B-EC17-4DA6-B974-854F6F0E7562}"/>
    <hyperlink ref="C103" r:id="rId3" xr:uid="{CF208065-DB9F-49E8-AE7E-B0093725194C}"/>
    <hyperlink ref="C101" r:id="rId4" xr:uid="{F6656D2E-7A26-43A7-8DAE-26FA6EA46784}"/>
    <hyperlink ref="C100" r:id="rId5" xr:uid="{6F75957D-E8FB-41E1-A792-FA424C67B537}"/>
    <hyperlink ref="C99" r:id="rId6" xr:uid="{FF7BD7F8-7DEF-4B18-88AA-24540074A4A7}"/>
    <hyperlink ref="C98" r:id="rId7" xr:uid="{E0D49AD3-2490-45E9-8FE3-DD7BCD455A1C}"/>
    <hyperlink ref="C97" r:id="rId8" xr:uid="{55BDB6F6-4A6B-48C0-91DC-5F1FB00FE426}"/>
    <hyperlink ref="C96" r:id="rId9" xr:uid="{866E164F-A3E8-4CAE-BA61-1C877657E5F7}"/>
    <hyperlink ref="C95" r:id="rId10" xr:uid="{9101CC48-4A10-47CD-AA49-B08B556FD7F5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Название</vt:lpstr>
      <vt:lpstr>Описание</vt:lpstr>
      <vt:lpstr>Данные</vt:lpstr>
      <vt:lpstr>Таблицы и графики</vt:lpstr>
      <vt:lpstr>Рецензии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Natalya_M</dc:creator>
  <cp:lastModifiedBy>Natalya_M</cp:lastModifiedBy>
  <dcterms:created xsi:type="dcterms:W3CDTF">2023-07-11T09:47:39Z</dcterms:created>
  <dcterms:modified xsi:type="dcterms:W3CDTF">2023-07-22T14:09:48Z</dcterms:modified>
</cp:coreProperties>
</file>