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0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110\AC\Temp\"/>
    </mc:Choice>
  </mc:AlternateContent>
  <xr:revisionPtr revIDLastSave="353" documentId="8_{B3EACF60-D4C3-4F3D-9DF2-0AC70C608458}" xr6:coauthVersionLast="45" xr6:coauthVersionMax="45" xr10:uidLastSave="{4746E981-8DAC-466F-B33B-2F069F68F0C8}"/>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7" i="8" l="1"/>
  <c r="B25" i="8"/>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<sst xmlns="http://schemas.openxmlformats.org/spreadsheetml/2006/main" count="432" uniqueCount="228">
  <si>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</si>
  <si>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</si>
  <si>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</si>
  <si>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</si>
  <si>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</si>
  <si>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</si>
  <si>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</si>
  <si>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</si>
  <si>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</si>
  <si>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</si>
  <si>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</si>
  <si>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</si>
  <si>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</si>
  <si>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</si>
  <si>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</si>
  <si>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</si>
  <si>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</si>
  <si>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</si>
  <si>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</si>
  <si>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</si>
  <si>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</si>
  <si>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</si>
  <si>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</si>
  <si>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</si>
  <si>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</si>
  <si>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</si>
  <si>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</si>
  <si>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</si>
  <si>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</si>
  <si>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</si>
  <si>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</si>
  <si>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</si>
  <si>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</si>
  <si>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</si>
  <si>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</si>
  <si>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</si>
  <si>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</si>
  <si>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</si>
  <si>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</si>
  <si>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</si>
  <si>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</si>
  <si>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</si>
  <si>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</si>
  <si>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</si>
  <si>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</si>
  <si>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</si>
  <si>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</si>
  <si>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</si>
  <si>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</si>
  <si>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</si>
  <si>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</si>
  <si>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</si>
  <si>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</si>
  <si>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</si>
  <si>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</si>
  <si>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</si>
  <si>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</si>
  <si>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</si>
  <si>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</si>
  <si>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</si>
  <si>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</si>
  <si>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</si>
  <si>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</si>
  <si>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</si>
  <si>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</si>
  <si>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</si>
  <si>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</si>
  <si>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</si>
  <si>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</si>
  <si>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</si>
  <si>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</si>
  <si>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</si>
  <si>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</si>
  <si>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</si>
  <si>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</si>
  <si>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</si>
  <si>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</si>
  <si>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</si>
  <si>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</si>
  <si>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</si>
  <si>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</si>
  <si>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529f83379738071665f71044e45c70dfcf434309</t>
  </si>
  <si>
    <t>Fonctionnalité</t>
  </si>
  <si>
    <t>Testé</t>
  </si>
  <si>
    <t>Note finale</t>
  </si>
  <si>
    <t>Commentaires</t>
  </si>
  <si>
    <t>Outil-Ligne</t>
  </si>
  <si>
    <t>Test "should call a forced angle if chosen" ne passe pas</t>
  </si>
  <si>
    <t>William</t>
  </si>
  <si>
    <t>Point d'entrée dans l'application</t>
  </si>
  <si>
    <t>Antoine Labonté</t>
  </si>
  <si>
    <t>Vue de dessin</t>
  </si>
  <si>
    <t>On ne voit pas quel outil est sélectionné juste en regardant les icônes.</t>
  </si>
  <si>
    <t>Créer un nouveau dessin</t>
  </si>
  <si>
    <t>L'application lance une erreur lorsqu’on tente d’afficher deux modals de création.
Il est possible de faire tous les raccourcis lorsque la modal est affichée.
Il n’existe pas de palette de couleur pour choisir la couleur d’arrière plan. Seulement des couleurs prédéfinies.
Lorsqu’on redimension l’application après l’apparition du modal les valeurs ne se mettent pas à jour.
Test "NewDrawComponent should close modal window on cancel" ne passe pas</t>
  </si>
  <si>
    <t>Outil-Couleur</t>
  </si>
  <si>
    <t>On ne peut pas modifier la couleur lorsqu’on est dans les paramètres d’un outil autre que le selectionneur de couleur.
On peut définir la transparence, mais on ne peut pas l’appliquer. Les outils ne font plus rien.
On ne peut pas modifier la couleur de l’arrière plan une fois le dessin créé.
On ne peut pas spécifier une couleur en utilisant des valeurs hexadécimales.[OK]
Les couleurs du bas du cercle ne réflètent pas la couleur attendue.
Quatre tests dont 2 dans ColorPickingService et dans ColorConvertingService ne passe pas et certaines branches ne sont pas atteintes dans ces fichiers.</t>
  </si>
  <si>
    <t>Antoine Lamontagne</t>
  </si>
  <si>
    <t>Outil-Rectangle</t>
  </si>
  <si>
    <t>Attention, la phrase "should not update the drawing of the tool change is on-the-fly" serait à retravailler</t>
  </si>
  <si>
    <t>Outil-Pinceau</t>
  </si>
  <si>
    <t xml:space="preserve">Vos textures se ressemblent beaucoup, il serait bien de les diversifier. (Bruit 1, 2, 3 et 4) [OK]
On continue de dessiner si le curseur sort de la zone de dessin. [OK]
</t>
  </si>
  <si>
    <t>Outil-Crayon</t>
  </si>
  <si>
    <t>On continue de dessiner si le curseur sort de la zone de dessin. [OK]</t>
  </si>
  <si>
    <t>Guide d'utilisation</t>
  </si>
  <si>
    <t>Mauvais nom de test "should stay at the same page at the last page when calling previousPage". Les branches (if) ne sont pas couvertes dans nextPage() et previousPage(), ce sont les parties critiques de votre logique de changement de page.</t>
  </si>
  <si>
    <t>Note finale pour le sprint</t>
  </si>
  <si>
    <t>Crash</t>
  </si>
  <si>
    <t>Ne build pas</t>
  </si>
  <si>
    <t xml:space="preserve">d812883017715754d6e3fe1c0095bf7ef2fdef48
</t>
  </si>
  <si>
    <t>Annuler-refaire</t>
  </si>
  <si>
    <t xml:space="preserve">Lorsqu'on crée un nouveau dessin après avoir déjà fait un dessin, les boutons annulés et refaire sont disponibles (enable) </t>
  </si>
  <si>
    <t>Sauvegarder le dessin sur serveur</t>
  </si>
  <si>
    <t>Les raccourcis pour les outils fonctionnent toujours</t>
  </si>
  <si>
    <t>Lamontagne</t>
  </si>
  <si>
    <t>Galerie de dessins</t>
  </si>
  <si>
    <t>Lorsqu'il n'y a pas de dessin, le spinner reste toujours présent
Le racourci ctrl-g affiche la grille
La fenêtre de sauvegarde chrome s'ouvre dans la modale
Un avertissement que notre dessin est en cours en lancé pour aucune raison
Les raccourcis pour les outils ne sont pas bloqués</t>
  </si>
  <si>
    <t>Base de données</t>
  </si>
  <si>
    <t>Vous ne testez pas les erreurs de connexion à la base de données</t>
  </si>
  <si>
    <t>Filtrage par étiquettes</t>
  </si>
  <si>
    <t>Un filtre quelconque  appliqué avec un autre tag affiche tous les dessins
Une partie d'un tag filtre selon le tag au complet</t>
  </si>
  <si>
    <t>Exporter le dessin</t>
  </si>
  <si>
    <t>L'exportation ne marche pas parfois sans qu'il y ait de message d'erreur</t>
  </si>
  <si>
    <t>Outil-Sélection et inversion de sélection</t>
  </si>
  <si>
    <t>Callback sur l'événement "newDrawing" n'est pas testé. On remarque aussi que quand on a une sélection active et un nouveau dessin est créé, le rectangle de sélection demeure sur l'écran.</t>
  </si>
  <si>
    <t>Déplacement d'une sélection</t>
  </si>
  <si>
    <t>Outil-Efface</t>
  </si>
  <si>
    <t>On ne peut pas supprimer deux éléments qui ne se retrouve pas sur  le même point mais dans la zone de l'efface en même temps.</t>
  </si>
  <si>
    <t>Outi-Pipette</t>
  </si>
  <si>
    <t>Outil-Applicateur de couleur</t>
  </si>
  <si>
    <t>Outil-Aérosol</t>
  </si>
  <si>
    <t>Il serait bien de rendre la grosseur des points un peu plus gros pour améliorer l'expérience utilisateur.</t>
  </si>
  <si>
    <t>Outil-Polygone</t>
  </si>
  <si>
    <t>Outil-Ellipse</t>
  </si>
  <si>
    <t>Grille</t>
  </si>
  <si>
    <t>Guide d'utilisation - mise à jour</t>
  </si>
  <si>
    <t>Aucune information sur la grille dans le guide d'utilisation!</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</si>
  <si>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</si>
  <si>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</si>
  <si>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</si>
  <si>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</si>
  <si>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</si>
  <si>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</si>
  <si>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</si>
  <si>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</si>
  <si>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</si>
  <si>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</si>
  <si>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</si>
  <si>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</si>
  <si>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</si>
  <si>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</si>
  <si>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</si>
  <si>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</si>
  <si>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- 0.1 Certaines classes comme les models ou les services.attributes devraient être des interfaces étant donné qu'ils n'ont pas de logique.
- 0.1 DefaultAttributeValues devrait être un fichier de constantes au lieu d'une classe.
- 0.1 ToolBoxComponent, OptionBarComponent, UserManualContentComponent et DrawViewComponent implémentent onInit inutilement. 
- 0.1 Certains constructeurs sont vides et donc peuvent être enlever. (Exemple : UserManualContentComponent )
Veuillez vous assurer de l'ordre des éléments dans les classes (Attributs/Getters - Constructeur/Init - Méthodes). Cela facilite la lecture du code.</t>
  </si>
  <si>
    <t>La classe minimise l'accessibilité des membres</t>
  </si>
  <si>
    <t xml:space="preserve">- 1 La majorité des attributs et des méthodes semblent être déclarés publiques même si ceux-ci ne sont pas toujours utilisés à l'extérieur des classes sauf dans les tests et dans le template html. Il serait mieux de les rendre privés ou protégés. Par exemple, la méthode NewDrawComponent.initForm peut être "private". </t>
  </si>
  <si>
    <t>Les attributs de la classe sont initialisés dans le constructeur</t>
  </si>
  <si>
    <t>- 0.1 ToolBoxComponent a certaines initialisations des attributs dans le constructeur et d'autres à la définition de ceux-ci.</t>
  </si>
  <si>
    <t>Total de la catégorie</t>
  </si>
  <si>
    <t>Qualité des fonctions</t>
  </si>
  <si>
    <t>La fonction ne fait qu'une chose et elle est non triviale. Son nom est clair, pertinent, représentatif de sa tâche et respecte les conventions.</t>
  </si>
  <si>
    <t xml:space="preserve">- 0.1 La méthode SVGDrawComponent.ngAfterViewInit a plusieurs tâches et pourrait être diviser.
- 0.1 Les getters de la classe CanvasBuilderService sont difficiles à comprendre. (Def devrait être Default).
- 0.1 ColorPickerService a certaines méthodes avec des noms difficilement comprenables. Il serait plus approprié de mieux les nommer au lieu de rajouter des commentaires. </t>
  </si>
  <si>
    <t>L'ordre des paramètres est cohérent. (x, y, z) plutôt que (y, z, x) par exemple.</t>
  </si>
  <si>
    <t>La fonction doit minimiser le nombre de paramètres (idéalement 0)</t>
  </si>
  <si>
    <t>Tous les paramètres de fonction sont utilisés</t>
  </si>
  <si>
    <t>- 0.25 ColorPickingService.onHexColorInput n'utilise pas le paramètre "event".
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</si>
  <si>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</si>
  <si>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Les exceptions sont claires et spécifiques (Pas d'erreurs génériques)</t>
  </si>
  <si>
    <t>Il n'y a pas de bloc "catch" vide, ou s'ils sont présents, ils sont documentés.</t>
  </si>
  <si>
    <t>Variables</t>
  </si>
  <si>
    <t>Bonne utilisation des constantes.</t>
  </si>
  <si>
    <t>-0.25 Il faudrait utiliser une Enumeration de states pour le switch case de la fonction execute d’entry-point.component.ts.
-0.25 Dans default-values, les attributs devraient être readonly afin de représenter des constantes.</t>
  </si>
  <si>
    <t>Les variables et constantes ont des noms explicites qui respectent les conventions de nommage.</t>
  </si>
  <si>
    <t>-0.2 Évitez les abréviations dans les nom de variable, ça les rend plus difficiles à lire (ex: winService, canvWidth, canvHeight dans new-draw.component.ts)
-0.2 primary_color dans drawingTools devrait être en lowerCamelCase ainsi que secondary_color dans rectangle.service
-0.2 Soyez constant dans la nomenclature de vos constante, utilisez soit DEF_PRIM ou DEFPRIM, mais ne mélangez pas les deux types.</t>
  </si>
  <si>
    <t>Expression Booléennes</t>
  </si>
  <si>
    <t>Les expression booléennes ne sont pas comparées à true et false</t>
  </si>
  <si>
    <t>color-picking.service.ts - Méthode sliderAlphaChange - if (this.cData.primarySelect === true)</t>
  </si>
  <si>
    <t>Utilisation des opérateurs ternaires dans les bon scénario</t>
  </si>
  <si>
    <t>-0.25 line.service.ts - Méthode createPath - p[p.length - 1] utilisation d'un ternaire
-0.25 user-manual.component.ts - Méthode changeActivatedButton - Mauvaise utilisation des ternaires. Simplement assigner "this.activeNextButton = this.activeButton !== this.func[this.func.length - 1]", etc.</t>
  </si>
  <si>
    <t>Pas d'expressions booléennes complexes. Des prédicats sont utilisés pour simplifier les conditions complexes</t>
  </si>
  <si>
    <t>Qualité Générale</t>
  </si>
  <si>
    <t>Le programme utilise des enums lorsqu'elles sont nécessaires</t>
  </si>
  <si>
    <t>-0.25 color-picking.service.ts - les "tools" devraient être des valeurs d'enum plutôt que des string literals</t>
  </si>
  <si>
    <t>Les objets javascript ne sont pas utilisés, des classes ou des interfaces sont utilisés</t>
  </si>
  <si>
    <t>Le code est correctement indenté et organisé en groupes logiques.</t>
  </si>
  <si>
    <t>Exemple: color-converting.service.ts - Tous les else if pas sur les bonnes lignes. S'il vous plaît, utilisez le formattage automatique de votre IDE...
La commande "npm run format" (ou "yarn format") change 88 fichiers lors du formatage.</t>
  </si>
  <si>
    <t>Il y a une séparation entre le code typescript, html et css.</t>
  </si>
  <si>
    <t>color-picker.component.ts - tous les getter "myInputStylesRL" ne servent qu'au style css et devraient plutôt faire partie du template html, et non de la logique TS.</t>
  </si>
  <si>
    <t>Il n'y a pas de duplication de code.</t>
  </si>
  <si>
    <t>La classe "Point" est entièrement dupliquée (se trouve dans app/services/draw-tool/point.ts et app/point.ts)</t>
  </si>
  <si>
    <t>Les commentaires sont pertinents</t>
  </si>
  <si>
    <t>Beaucoup trop de commentaires inutiles. Par exemple, 14 commentaires sont présents dans le UserManualComponent. Des commentaires ne devraient pas être nécessaire lorsque le code s'explique par lui-même. Ce component devrait être simplifier, car dans l'état actuel, la complexité du code n'est pas proportionnelle à ce qui est implémenter (cacher ou non les boutons précédent/suivant)
Fichier color-picking.service.ts - "je suis rendu la et jai pas teste la fonction swapInputDisplay"
Fichier draw-view.component.ts - "Cette fonction peut à la limite être mise dans un service"</t>
  </si>
  <si>
    <t>Aucune erreur TSLint non justifiée. (Des commentaires TODO sont acceptables). (25% de la note sera retirée par type d'erreur présente)</t>
  </si>
  <si>
    <t>Trop d'erreurs tslint pour les énumérer</t>
  </si>
  <si>
    <t>Les structures conditionnelles réduisent l'imbrication lorsque possible (reduce nesting).</t>
  </si>
  <si>
    <t>-0.25 brush.service.ts - Méthode createPath - Le gros if (p.length &gt;= 2) devrait être inversé pour réduire le nesting (short-circuiting) 
-0.25 line.service.ts - Méthode doubleClick - if (mouseInsideWorkspace) =&gt; if (!mouseInsideWorkspace) return, inverser currentPath aussi.
-0.25 line.service.ts - Méthode createPath - Même if p.length &gt;=2 qui devrait être inversé.
-0.25 color-picking.service.ts - méthodes "validateRedHexInput", "validateGreenHexInput", "validateBlueHexInput", les if (event.which ...) contenant directement un unique if imbriqué devraient utiliser un simple "&amp;&amp;"</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</si>
  <si>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</si>
  <si>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</si>
  <si>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</si>
  <si>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</si>
  <si>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Il n'y a aucune convention de nommage qui est suivie lors de la création de vos branches. [OK]</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</si>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</sst>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5" borderId="59" xfId="0" applyFill="1" applyBorder="1" applyAlignment="1">
      <alignment horizontal="left" vertical="center" wrapText="1"/>
    </xf>
    <xf numFmtId="0" fontId="0" fillId="15" borderId="59" xfId="0" applyFill="1" applyBorder="1" applyAlignment="1">
      <alignment horizontal="left"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I12" sqref="I12"/>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5" t="s">
        <v>74</v>
      </c>
      <c r="C3" s="265" t="s">
        <v>75</v>
      </c>
      <c r="D3" s="265" t="s">
        <v>76</v>
      </c>
      <c r="E3" s="266" t="s">
        <v>77</v>
      </c>
      <c r="F3" s="2" t="s">
        <v>3</v>
      </c>
      <c r="G3" t="s">
        <v>78</v>
      </c>
    </row>
    <row r="4" spans="1:7">
      <c r="A4" s="267" t="s">
        <v>0</v>
      </c>
      <c r="B4" s="268">
        <f>(Fonctionnalités!E17)</f>
        <v>0.79349999999999998</v>
      </c>
      <c r="C4" s="269">
        <f>'Assurance Qualité'!B49</f>
        <v>0.53849999999999998</v>
      </c>
      <c r="D4" s="269">
        <f>AVERAGE(B4:C4) - 0.1*E4</f>
        <v>0.66599999999999993</v>
      </c>
      <c r="F4" s="280">
        <v>15</v>
      </c>
      <c r="G4" s="279">
        <f>D4*F4</f>
        <v>9.9899999999999984</v>
      </c>
    </row>
    <row r="5" spans="1:7">
      <c r="A5" s="270" t="s">
        <v>1</v>
      </c>
      <c r="B5" s="271">
        <f>(Fonctionnalités!E39)</f>
        <v>0.91500000000000004</v>
      </c>
      <c r="C5" s="272">
        <f>'Assurance Qualité'!D49</f>
        <v>0</v>
      </c>
      <c r="D5" s="272">
        <f>AVERAGE(B5:C5) - 0.1*E5</f>
        <v>0.45750000000000002</v>
      </c>
      <c r="F5" s="280">
        <v>30</v>
      </c>
      <c r="G5" s="279">
        <f t="shared" ref="G5:G7" si="0">D5*F5</f>
        <v>13.725000000000001</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15</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abSelected="1" topLeftCell="A22" workbookViewId="0">
      <selection activeCell="F37" sqref="F37"/>
    </sheetView>
  </sheetViews>
  <sheetFormatPr defaultRowHeight="15"/>
  <cols>
    <col min="1" max="1" width="73" customWidth="1"/>
    <col min="2" max="2" width="14.42578125" customWidth="1"/>
    <col min="5" max="5" width="11" bestFit="1" customWidth="1"/>
    <col min="6" max="6" width="89.85546875" customWidth="1"/>
    <col min="7" max="7" width="16" bestFit="1" customWidth="1"/>
  </cols>
  <sheetData>
    <row r="1" spans="1:7" ht="18.75">
      <c r="A1" s="300" t="s">
        <v>80</v>
      </c>
      <c r="B1" s="301"/>
      <c r="C1" s="301"/>
      <c r="D1" s="301"/>
      <c r="E1" s="301"/>
      <c r="F1" s="301"/>
    </row>
    <row r="2" spans="1:7">
      <c r="A2" s="218"/>
      <c r="B2" s="218"/>
      <c r="C2" s="219"/>
      <c r="D2" s="219"/>
      <c r="E2" s="218"/>
      <c r="F2" s="219"/>
    </row>
    <row r="3" spans="1:7" ht="18.75">
      <c r="A3" s="300" t="s">
        <v>51</v>
      </c>
      <c r="B3" s="301"/>
      <c r="C3" s="301"/>
      <c r="D3" s="301"/>
      <c r="E3" s="301"/>
      <c r="F3" s="301"/>
    </row>
    <row r="5" spans="1:7" ht="23.25">
      <c r="A5" s="302" t="s">
        <v>0</v>
      </c>
      <c r="B5" s="302"/>
      <c r="C5" s="302"/>
      <c r="D5" s="302"/>
      <c r="E5" s="302"/>
      <c r="F5" s="302"/>
    </row>
    <row r="6" spans="1:7">
      <c r="A6" s="220" t="s">
        <v>52</v>
      </c>
      <c r="B6" s="303" t="s">
        <v>81</v>
      </c>
      <c r="C6" s="303"/>
      <c r="D6" s="303"/>
      <c r="E6" s="303"/>
      <c r="F6" s="304"/>
    </row>
    <row r="7" spans="1:7">
      <c r="A7" s="221" t="s">
        <v>82</v>
      </c>
      <c r="B7" s="222" t="s">
        <v>48</v>
      </c>
      <c r="C7" s="222" t="s">
        <v>83</v>
      </c>
      <c r="D7" s="222" t="s">
        <v>3</v>
      </c>
      <c r="E7" s="222" t="s">
        <v>84</v>
      </c>
      <c r="F7" s="223" t="s">
        <v>85</v>
      </c>
    </row>
    <row r="8" spans="1:7">
      <c r="A8" s="224" t="s">
        <v>86</v>
      </c>
      <c r="B8" s="225">
        <v>1</v>
      </c>
      <c r="C8" s="225">
        <v>0.75</v>
      </c>
      <c r="D8" s="225">
        <v>16</v>
      </c>
      <c r="E8" s="225">
        <f t="shared" ref="E8:E13" si="0">B8*C8*D8</f>
        <v>12</v>
      </c>
      <c r="F8" s="284" t="s">
        <v>87</v>
      </c>
      <c r="G8" s="282" t="s">
        <v>88</v>
      </c>
    </row>
    <row r="9" spans="1:7">
      <c r="A9" s="224" t="s">
        <v>89</v>
      </c>
      <c r="B9" s="225">
        <v>1</v>
      </c>
      <c r="C9" s="225">
        <v>1</v>
      </c>
      <c r="D9" s="225">
        <v>8</v>
      </c>
      <c r="E9" s="225">
        <f t="shared" si="0"/>
        <v>8</v>
      </c>
      <c r="F9" s="285"/>
      <c r="G9" s="282" t="s">
        <v>90</v>
      </c>
    </row>
    <row r="10" spans="1:7">
      <c r="A10" s="224" t="s">
        <v>91</v>
      </c>
      <c r="B10" s="225">
        <v>0.85</v>
      </c>
      <c r="C10" s="225">
        <v>1</v>
      </c>
      <c r="D10" s="225">
        <v>10</v>
      </c>
      <c r="E10" s="225">
        <f t="shared" si="0"/>
        <v>8.5</v>
      </c>
      <c r="F10" s="285" t="s">
        <v>92</v>
      </c>
      <c r="G10" s="282" t="s">
        <v>90</v>
      </c>
    </row>
    <row r="11" spans="1:7" ht="105">
      <c r="A11" s="224" t="s">
        <v>93</v>
      </c>
      <c r="B11" s="225">
        <v>0.65</v>
      </c>
      <c r="C11" s="225">
        <v>0.75</v>
      </c>
      <c r="D11" s="225">
        <v>12</v>
      </c>
      <c r="E11" s="225">
        <f t="shared" si="0"/>
        <v>5.8500000000000005</v>
      </c>
      <c r="F11" s="284" t="s">
        <v>94</v>
      </c>
      <c r="G11" s="282" t="s">
        <v>90</v>
      </c>
    </row>
    <row r="12" spans="1:7" ht="120">
      <c r="A12" s="224" t="s">
        <v>95</v>
      </c>
      <c r="B12" s="225">
        <v>0.7</v>
      </c>
      <c r="C12" s="225">
        <v>0.5</v>
      </c>
      <c r="D12" s="225">
        <v>10</v>
      </c>
      <c r="E12" s="225">
        <f t="shared" si="0"/>
        <v>3.5</v>
      </c>
      <c r="F12" s="284" t="s">
        <v>96</v>
      </c>
      <c r="G12" s="282" t="s">
        <v>97</v>
      </c>
    </row>
    <row r="13" spans="1:7" ht="30">
      <c r="A13" s="224" t="s">
        <v>98</v>
      </c>
      <c r="B13" s="225">
        <v>1</v>
      </c>
      <c r="C13" s="225">
        <v>1</v>
      </c>
      <c r="D13" s="225">
        <v>12</v>
      </c>
      <c r="E13" s="225">
        <f t="shared" si="0"/>
        <v>12</v>
      </c>
      <c r="F13" s="284" t="s">
        <v>99</v>
      </c>
      <c r="G13" s="282" t="s">
        <v>88</v>
      </c>
    </row>
    <row r="14" spans="1:7" ht="45">
      <c r="A14" s="224" t="s">
        <v>100</v>
      </c>
      <c r="B14" s="225">
        <v>1</v>
      </c>
      <c r="C14" s="225">
        <v>1</v>
      </c>
      <c r="D14" s="225">
        <v>12</v>
      </c>
      <c r="E14" s="225">
        <f t="shared" ref="E14:E16" si="1">B14*C14*D14</f>
        <v>12</v>
      </c>
      <c r="F14" s="284" t="s">
        <v>101</v>
      </c>
      <c r="G14" s="282" t="s">
        <v>97</v>
      </c>
    </row>
    <row r="15" spans="1:7">
      <c r="A15" s="224" t="s">
        <v>102</v>
      </c>
      <c r="B15" s="225">
        <v>1</v>
      </c>
      <c r="C15" s="225">
        <v>1</v>
      </c>
      <c r="D15" s="225">
        <v>10</v>
      </c>
      <c r="E15" s="225">
        <f t="shared" si="1"/>
        <v>10</v>
      </c>
      <c r="F15" s="285" t="s">
        <v>103</v>
      </c>
      <c r="G15" s="282" t="s">
        <v>97</v>
      </c>
    </row>
    <row r="16" spans="1:7">
      <c r="A16" s="224" t="s">
        <v>104</v>
      </c>
      <c r="B16" s="225">
        <v>1</v>
      </c>
      <c r="C16" s="225">
        <v>0.75</v>
      </c>
      <c r="D16" s="225">
        <v>10</v>
      </c>
      <c r="E16" s="225">
        <f t="shared" si="1"/>
        <v>7.5</v>
      </c>
      <c r="F16" s="285" t="s">
        <v>105</v>
      </c>
      <c r="G16" s="282" t="s">
        <v>88</v>
      </c>
    </row>
    <row r="17" spans="1:7">
      <c r="A17" s="226" t="s">
        <v>106</v>
      </c>
      <c r="B17" s="305"/>
      <c r="C17" s="305"/>
      <c r="D17" s="286">
        <f>SUM(D8:D16)</f>
        <v>100</v>
      </c>
      <c r="E17" s="278">
        <f>SUM(E8:E16)/D17 - E19*D19 - E18*D18</f>
        <v>0.79349999999999998</v>
      </c>
      <c r="F17" s="227"/>
    </row>
    <row r="18" spans="1:7">
      <c r="A18" s="228" t="s">
        <v>107</v>
      </c>
      <c r="D18" s="229">
        <v>0.15</v>
      </c>
    </row>
    <row r="19" spans="1:7">
      <c r="A19" s="228" t="s">
        <v>108</v>
      </c>
      <c r="D19" s="229">
        <v>0.2</v>
      </c>
    </row>
    <row r="20" spans="1:7" ht="23.25">
      <c r="A20" s="306" t="s">
        <v>1</v>
      </c>
      <c r="B20" s="307"/>
      <c r="C20" s="307"/>
      <c r="D20" s="307"/>
      <c r="E20" s="307"/>
      <c r="F20" s="308"/>
    </row>
    <row r="21" spans="1:7" ht="25.5" customHeight="1">
      <c r="A21" s="238" t="s">
        <v>52</v>
      </c>
      <c r="B21" s="292" t="s">
        <v>109</v>
      </c>
      <c r="C21" s="293"/>
      <c r="D21" s="293"/>
      <c r="E21" s="293"/>
      <c r="F21" s="294"/>
    </row>
    <row r="22" spans="1:7">
      <c r="A22" s="238" t="s">
        <v>82</v>
      </c>
      <c r="B22" s="230" t="s">
        <v>48</v>
      </c>
      <c r="C22" s="230" t="s">
        <v>83</v>
      </c>
      <c r="D22" s="230" t="s">
        <v>3</v>
      </c>
      <c r="E22" s="230" t="s">
        <v>84</v>
      </c>
      <c r="F22" s="239" t="s">
        <v>85</v>
      </c>
    </row>
    <row r="23" spans="1:7" ht="30">
      <c r="A23" s="238" t="s">
        <v>110</v>
      </c>
      <c r="B23" s="252">
        <v>0.9</v>
      </c>
      <c r="C23" s="252">
        <v>1</v>
      </c>
      <c r="D23" s="230">
        <v>12</v>
      </c>
      <c r="E23" s="230">
        <f>B23*C23*D23</f>
        <v>10.8</v>
      </c>
      <c r="F23" s="239" t="s">
        <v>111</v>
      </c>
      <c r="G23" t="s">
        <v>88</v>
      </c>
    </row>
    <row r="24" spans="1:7">
      <c r="A24" s="238" t="s">
        <v>112</v>
      </c>
      <c r="B24" s="252">
        <v>0.95</v>
      </c>
      <c r="C24" s="252">
        <v>1</v>
      </c>
      <c r="D24" s="230">
        <v>8</v>
      </c>
      <c r="E24" s="230">
        <f>B24*C24*D24</f>
        <v>7.6</v>
      </c>
      <c r="F24" s="239" t="s">
        <v>113</v>
      </c>
      <c r="G24" t="s">
        <v>114</v>
      </c>
    </row>
    <row r="25" spans="1:7" ht="75">
      <c r="A25" s="238" t="s">
        <v>115</v>
      </c>
      <c r="B25" s="252">
        <f>0.8</f>
        <v>0.8</v>
      </c>
      <c r="C25" s="252">
        <v>1</v>
      </c>
      <c r="D25" s="230">
        <v>8</v>
      </c>
      <c r="E25" s="230">
        <f>B25*C25*D25</f>
        <v>6.4</v>
      </c>
      <c r="F25" s="239" t="s">
        <v>116</v>
      </c>
      <c r="G25" t="s">
        <v>114</v>
      </c>
    </row>
    <row r="26" spans="1:7">
      <c r="A26" s="238" t="s">
        <v>117</v>
      </c>
      <c r="B26" s="252">
        <v>1</v>
      </c>
      <c r="C26" s="252">
        <v>0.8</v>
      </c>
      <c r="D26" s="230">
        <v>4</v>
      </c>
      <c r="E26" s="230">
        <f>B26*C26*D26</f>
        <v>3.2</v>
      </c>
      <c r="F26" s="239" t="s">
        <v>118</v>
      </c>
      <c r="G26" t="s">
        <v>114</v>
      </c>
    </row>
    <row r="27" spans="1:7" ht="30">
      <c r="A27" s="238" t="s">
        <v>119</v>
      </c>
      <c r="B27" s="252">
        <f>6/8</f>
        <v>0.75</v>
      </c>
      <c r="C27" s="252">
        <v>1</v>
      </c>
      <c r="D27" s="230">
        <v>5</v>
      </c>
      <c r="E27" s="230">
        <f>B27*C27*D27</f>
        <v>3.75</v>
      </c>
      <c r="F27" s="239" t="s">
        <v>120</v>
      </c>
      <c r="G27" t="s">
        <v>114</v>
      </c>
    </row>
    <row r="28" spans="1:7">
      <c r="A28" s="238" t="s">
        <v>121</v>
      </c>
      <c r="B28" s="252">
        <v>0.95</v>
      </c>
      <c r="C28" s="252">
        <v>1</v>
      </c>
      <c r="D28" s="230">
        <v>5</v>
      </c>
      <c r="E28" s="230">
        <f t="shared" ref="E28:E38" si="2">B28*C28*D28</f>
        <v>4.75</v>
      </c>
      <c r="F28" s="239" t="s">
        <v>122</v>
      </c>
      <c r="G28" t="s">
        <v>114</v>
      </c>
    </row>
    <row r="29" spans="1:7" ht="30">
      <c r="A29" s="238" t="s">
        <v>123</v>
      </c>
      <c r="B29" s="252">
        <v>1</v>
      </c>
      <c r="C29" s="252">
        <v>0.9</v>
      </c>
      <c r="D29" s="230">
        <v>14</v>
      </c>
      <c r="E29" s="230">
        <f t="shared" si="2"/>
        <v>12.6</v>
      </c>
      <c r="F29" s="239" t="s">
        <v>124</v>
      </c>
      <c r="G29" t="s">
        <v>88</v>
      </c>
    </row>
    <row r="30" spans="1:7">
      <c r="A30" s="238" t="s">
        <v>125</v>
      </c>
      <c r="B30" s="252">
        <v>1</v>
      </c>
      <c r="C30" s="252">
        <v>1</v>
      </c>
      <c r="D30" s="230">
        <v>6</v>
      </c>
      <c r="E30" s="230">
        <f t="shared" si="2"/>
        <v>6</v>
      </c>
      <c r="F30" s="239"/>
      <c r="G30" t="s">
        <v>88</v>
      </c>
    </row>
    <row r="31" spans="1:7" ht="30">
      <c r="A31" s="238" t="s">
        <v>126</v>
      </c>
      <c r="B31" s="252">
        <v>0.85</v>
      </c>
      <c r="C31" s="252">
        <v>1</v>
      </c>
      <c r="D31" s="230">
        <v>8</v>
      </c>
      <c r="E31" s="230">
        <f t="shared" si="2"/>
        <v>6.8</v>
      </c>
      <c r="F31" s="239" t="s">
        <v>127</v>
      </c>
      <c r="G31" t="s">
        <v>90</v>
      </c>
    </row>
    <row r="32" spans="1:7">
      <c r="A32" s="238" t="s">
        <v>128</v>
      </c>
      <c r="B32" s="252">
        <v>1</v>
      </c>
      <c r="C32" s="252">
        <v>1</v>
      </c>
      <c r="D32" s="230">
        <v>4</v>
      </c>
      <c r="E32" s="230">
        <f t="shared" si="2"/>
        <v>4</v>
      </c>
      <c r="F32" s="239"/>
      <c r="G32" t="s">
        <v>90</v>
      </c>
    </row>
    <row r="33" spans="1:7">
      <c r="A33" s="238" t="s">
        <v>129</v>
      </c>
      <c r="B33" s="252">
        <v>1</v>
      </c>
      <c r="C33" s="252">
        <v>1</v>
      </c>
      <c r="D33" s="230">
        <v>4</v>
      </c>
      <c r="E33" s="230">
        <f t="shared" si="2"/>
        <v>4</v>
      </c>
      <c r="F33" s="239"/>
      <c r="G33" t="s">
        <v>90</v>
      </c>
    </row>
    <row r="34" spans="1:7" ht="30">
      <c r="A34" s="251" t="s">
        <v>130</v>
      </c>
      <c r="B34" s="252">
        <v>1</v>
      </c>
      <c r="C34" s="252">
        <v>1</v>
      </c>
      <c r="D34" s="252">
        <v>6</v>
      </c>
      <c r="E34" s="230">
        <f t="shared" si="2"/>
        <v>6</v>
      </c>
      <c r="F34" s="253" t="s">
        <v>131</v>
      </c>
      <c r="G34" t="s">
        <v>90</v>
      </c>
    </row>
    <row r="35" spans="1:7">
      <c r="A35" s="251" t="s">
        <v>132</v>
      </c>
      <c r="B35" s="252">
        <v>1</v>
      </c>
      <c r="C35" s="252">
        <v>1</v>
      </c>
      <c r="D35" s="252">
        <v>6</v>
      </c>
      <c r="E35" s="230">
        <f t="shared" si="2"/>
        <v>6</v>
      </c>
      <c r="F35" s="253"/>
      <c r="G35" t="s">
        <v>90</v>
      </c>
    </row>
    <row r="36" spans="1:7">
      <c r="A36" s="251" t="s">
        <v>133</v>
      </c>
      <c r="B36" s="252">
        <v>1</v>
      </c>
      <c r="C36" s="252">
        <v>1</v>
      </c>
      <c r="D36" s="252">
        <v>4</v>
      </c>
      <c r="E36" s="230">
        <f t="shared" si="2"/>
        <v>4</v>
      </c>
      <c r="F36" s="253"/>
      <c r="G36" t="s">
        <v>90</v>
      </c>
    </row>
    <row r="37" spans="1:7">
      <c r="A37" s="251" t="s">
        <v>134</v>
      </c>
      <c r="B37" s="252">
        <v>1</v>
      </c>
      <c r="C37" s="252">
        <v>1</v>
      </c>
      <c r="D37" s="252">
        <v>4</v>
      </c>
      <c r="E37" s="230">
        <f t="shared" si="2"/>
        <v>4</v>
      </c>
      <c r="F37" s="253"/>
      <c r="G37" t="s">
        <v>88</v>
      </c>
    </row>
    <row r="38" spans="1:7">
      <c r="A38" s="251" t="s">
        <v>135</v>
      </c>
      <c r="B38" s="252">
        <v>0.8</v>
      </c>
      <c r="C38" s="252">
        <v>1</v>
      </c>
      <c r="D38" s="252">
        <v>2</v>
      </c>
      <c r="E38" s="230">
        <f t="shared" si="2"/>
        <v>1.6</v>
      </c>
      <c r="F38" s="253" t="s">
        <v>136</v>
      </c>
      <c r="G38" t="s">
        <v>88</v>
      </c>
    </row>
    <row r="39" spans="1:7">
      <c r="A39" s="240" t="s">
        <v>106</v>
      </c>
      <c r="B39" s="241"/>
      <c r="C39" s="262"/>
      <c r="D39" s="262">
        <f>SUM(D23:D38)</f>
        <v>100</v>
      </c>
      <c r="E39" s="242">
        <f>SUM(E23:E38)/D39 -E40*D40 -E41*D41-E42*D42</f>
        <v>0.91500000000000004</v>
      </c>
      <c r="F39" s="243"/>
    </row>
    <row r="40" spans="1:7">
      <c r="A40" s="231" t="s">
        <v>107</v>
      </c>
      <c r="C40" s="264"/>
      <c r="D40" s="263">
        <v>0.15</v>
      </c>
    </row>
    <row r="41" spans="1:7">
      <c r="A41" s="231" t="s">
        <v>108</v>
      </c>
      <c r="D41" s="232">
        <v>0.2</v>
      </c>
    </row>
    <row r="42" spans="1:7">
      <c r="A42" s="231" t="s">
        <v>137</v>
      </c>
      <c r="D42" s="233">
        <v>0.05</v>
      </c>
    </row>
    <row r="43" spans="1:7" ht="23.25">
      <c r="A43" s="295" t="s">
        <v>2</v>
      </c>
      <c r="B43" s="296"/>
      <c r="C43" s="296"/>
      <c r="D43" s="296"/>
      <c r="E43" s="296"/>
      <c r="F43" s="297"/>
    </row>
    <row r="44" spans="1:7">
      <c r="A44" s="244" t="s">
        <v>52</v>
      </c>
      <c r="B44" s="298"/>
      <c r="C44" s="298"/>
      <c r="D44" s="298"/>
      <c r="E44" s="298"/>
      <c r="F44" s="299"/>
    </row>
    <row r="45" spans="1:7">
      <c r="A45" s="245" t="s">
        <v>82</v>
      </c>
      <c r="B45" s="234" t="s">
        <v>48</v>
      </c>
      <c r="C45" s="234" t="s">
        <v>83</v>
      </c>
      <c r="D45" s="234" t="s">
        <v>3</v>
      </c>
      <c r="E45" s="234" t="s">
        <v>84</v>
      </c>
      <c r="F45" s="246" t="s">
        <v>85</v>
      </c>
    </row>
    <row r="46" spans="1:7">
      <c r="A46" s="247" t="s">
        <v>138</v>
      </c>
      <c r="B46" s="235"/>
      <c r="C46" s="235"/>
      <c r="D46" s="235">
        <v>5</v>
      </c>
      <c r="E46" s="235">
        <f t="shared" ref="E46:E52" si="3">B46*C46*D46</f>
        <v>0</v>
      </c>
      <c r="F46" s="246"/>
    </row>
    <row r="47" spans="1:7">
      <c r="A47" s="247" t="s">
        <v>139</v>
      </c>
      <c r="B47" s="235"/>
      <c r="C47" s="235"/>
      <c r="D47" s="235">
        <v>10</v>
      </c>
      <c r="E47" s="235">
        <f t="shared" si="3"/>
        <v>0</v>
      </c>
      <c r="F47" s="248"/>
    </row>
    <row r="48" spans="1:7">
      <c r="A48" s="247" t="s">
        <v>140</v>
      </c>
      <c r="B48" s="235"/>
      <c r="C48" s="235"/>
      <c r="D48" s="235">
        <v>8</v>
      </c>
      <c r="E48" s="235">
        <f t="shared" si="3"/>
        <v>0</v>
      </c>
      <c r="F48" s="246"/>
    </row>
    <row r="49" spans="1:6">
      <c r="A49" s="247" t="s">
        <v>141</v>
      </c>
      <c r="B49" s="235"/>
      <c r="C49" s="235"/>
      <c r="D49" s="235">
        <v>6</v>
      </c>
      <c r="E49" s="235">
        <f t="shared" si="3"/>
        <v>0</v>
      </c>
      <c r="F49" s="248"/>
    </row>
    <row r="50" spans="1:6">
      <c r="A50" s="247" t="s">
        <v>142</v>
      </c>
      <c r="B50" s="235"/>
      <c r="C50" s="235"/>
      <c r="D50" s="235">
        <v>6</v>
      </c>
      <c r="E50" s="235">
        <f t="shared" si="3"/>
        <v>0</v>
      </c>
      <c r="F50" s="246"/>
    </row>
    <row r="51" spans="1:6">
      <c r="A51" s="247" t="s">
        <v>143</v>
      </c>
      <c r="B51" s="235"/>
      <c r="C51" s="235"/>
      <c r="D51" s="235">
        <v>15</v>
      </c>
      <c r="E51" s="235">
        <f t="shared" si="3"/>
        <v>0</v>
      </c>
      <c r="F51" s="246"/>
    </row>
    <row r="52" spans="1:6">
      <c r="A52" s="247" t="s">
        <v>144</v>
      </c>
      <c r="B52" s="235"/>
      <c r="C52" s="235"/>
      <c r="D52" s="235">
        <v>8</v>
      </c>
      <c r="E52" s="235">
        <f t="shared" si="3"/>
        <v>0</v>
      </c>
      <c r="F52" s="246"/>
    </row>
    <row r="53" spans="1:6">
      <c r="A53" s="247" t="s">
        <v>145</v>
      </c>
      <c r="B53" s="255"/>
      <c r="C53" s="255"/>
      <c r="D53" s="235">
        <v>12</v>
      </c>
      <c r="E53" s="235">
        <f t="shared" ref="E53:E57" si="4">B53*C53*D53</f>
        <v>0</v>
      </c>
      <c r="F53" s="246"/>
    </row>
    <row r="54" spans="1:6">
      <c r="A54" s="259" t="s">
        <v>146</v>
      </c>
      <c r="B54" s="257"/>
      <c r="C54" s="257"/>
      <c r="D54" s="254">
        <v>12</v>
      </c>
      <c r="E54" s="235">
        <f t="shared" si="4"/>
        <v>0</v>
      </c>
      <c r="F54" s="256"/>
    </row>
    <row r="55" spans="1:6">
      <c r="A55" s="259" t="s">
        <v>147</v>
      </c>
      <c r="B55" s="257"/>
      <c r="C55" s="257"/>
      <c r="D55" s="254">
        <v>12</v>
      </c>
      <c r="E55" s="235">
        <f t="shared" si="4"/>
        <v>0</v>
      </c>
      <c r="F55" s="256"/>
    </row>
    <row r="56" spans="1:6">
      <c r="A56" s="259" t="s">
        <v>148</v>
      </c>
      <c r="B56" s="257"/>
      <c r="C56" s="257"/>
      <c r="D56" s="254">
        <v>4</v>
      </c>
      <c r="E56" s="235">
        <f t="shared" si="4"/>
        <v>0</v>
      </c>
      <c r="F56" s="256"/>
    </row>
    <row r="57" spans="1:6">
      <c r="A57" s="259" t="s">
        <v>135</v>
      </c>
      <c r="B57" s="257"/>
      <c r="C57" s="257"/>
      <c r="D57" s="254">
        <v>2</v>
      </c>
      <c r="E57" s="235">
        <f t="shared" si="4"/>
        <v>0</v>
      </c>
      <c r="F57" s="256"/>
    </row>
    <row r="58" spans="1:6">
      <c r="A58" s="260" t="s">
        <v>106</v>
      </c>
      <c r="B58" s="258"/>
      <c r="C58" s="258"/>
      <c r="D58" s="261">
        <f>SUM(D46:D57)</f>
        <v>100</v>
      </c>
      <c r="E58" s="249">
        <f>SUM(E46:E57)/D58 - D59*E59  - D60*E60 - D61*E61</f>
        <v>0</v>
      </c>
      <c r="F58" s="250"/>
    </row>
    <row r="59" spans="1:6">
      <c r="A59" s="236" t="s">
        <v>107</v>
      </c>
      <c r="D59" s="232">
        <v>0.15</v>
      </c>
    </row>
    <row r="60" spans="1:6">
      <c r="A60" s="236" t="s">
        <v>108</v>
      </c>
      <c r="D60" s="232">
        <v>0.2</v>
      </c>
    </row>
    <row r="61" spans="1:6">
      <c r="A61" s="237" t="s">
        <v>137</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opLeftCell="A29" zoomScaleNormal="100" workbookViewId="0">
      <selection activeCell="B45" sqref="B45"/>
    </sheetView>
  </sheetViews>
  <sheetFormatPr defaultRowHeight="14.25"/>
  <cols>
    <col min="1" max="1" width="68.7109375" style="1" customWidth="1"/>
    <col min="2" max="3" width="12.7109375" style="1" customWidth="1"/>
    <col min="4" max="7" width="12.7109375" customWidth="1"/>
    <col min="8" max="8" width="27.85546875" customWidth="1"/>
    <col min="9" max="9" width="12.7109375" customWidth="1"/>
    <col min="10" max="10" width="255.7109375" bestFit="1" customWidth="1"/>
    <col min="11" max="12" width="15.7109375" customWidth="1"/>
    <col min="13" max="1025" width="11.42578125"/>
  </cols>
  <sheetData>
    <row r="1" spans="1:13" ht="18.399999999999999" customHeight="1">
      <c r="A1" s="316" t="s">
        <v>80</v>
      </c>
      <c r="B1" s="317"/>
      <c r="C1" s="317"/>
      <c r="D1" s="317"/>
      <c r="E1" s="317"/>
      <c r="F1" s="317"/>
      <c r="G1" s="318"/>
      <c r="H1" s="217"/>
      <c r="I1" s="217"/>
    </row>
    <row r="2" spans="1:13" ht="15">
      <c r="H2" s="200"/>
      <c r="I2" s="200"/>
    </row>
    <row r="3" spans="1:13" ht="18.399999999999999" customHeight="1">
      <c r="A3" s="319" t="s">
        <v>54</v>
      </c>
      <c r="B3" s="320"/>
      <c r="C3" s="320"/>
      <c r="D3" s="320"/>
      <c r="E3" s="320"/>
      <c r="F3" s="320"/>
      <c r="G3" s="321"/>
      <c r="H3" s="196"/>
      <c r="I3" s="196"/>
    </row>
    <row r="4" spans="1:13" ht="18.75">
      <c r="A4" s="145"/>
      <c r="B4" s="146"/>
      <c r="C4" s="146"/>
      <c r="D4" s="146"/>
      <c r="E4" s="146"/>
      <c r="F4" s="146"/>
      <c r="G4" s="146"/>
      <c r="H4" s="146"/>
      <c r="I4" s="146"/>
    </row>
    <row r="5" spans="1:13" ht="18.399999999999999" customHeight="1">
      <c r="A5" s="324" t="s">
        <v>149</v>
      </c>
      <c r="B5" s="326" t="s">
        <v>0</v>
      </c>
      <c r="C5" s="326"/>
      <c r="D5" s="327" t="s">
        <v>1</v>
      </c>
      <c r="E5" s="327"/>
      <c r="F5" s="328" t="s">
        <v>2</v>
      </c>
      <c r="G5" s="329"/>
      <c r="H5" s="195"/>
      <c r="I5" s="195"/>
      <c r="J5" s="322" t="s">
        <v>85</v>
      </c>
      <c r="K5" s="323"/>
      <c r="L5" s="323"/>
    </row>
    <row r="6" spans="1:13" ht="18.75">
      <c r="A6" s="325"/>
      <c r="B6" s="147" t="s">
        <v>48</v>
      </c>
      <c r="C6" s="148" t="s">
        <v>150</v>
      </c>
      <c r="D6" s="149" t="s">
        <v>48</v>
      </c>
      <c r="E6" s="150" t="s">
        <v>150</v>
      </c>
      <c r="F6" s="151" t="s">
        <v>48</v>
      </c>
      <c r="G6" s="202" t="s">
        <v>150</v>
      </c>
      <c r="H6" s="195"/>
      <c r="I6" s="195"/>
      <c r="J6" s="152" t="s">
        <v>0</v>
      </c>
      <c r="K6" s="152" t="s">
        <v>1</v>
      </c>
      <c r="L6" s="152" t="s">
        <v>2</v>
      </c>
      <c r="M6" s="152"/>
    </row>
    <row r="7" spans="1:13" ht="18.399999999999999" customHeight="1">
      <c r="A7" s="309" t="s">
        <v>151</v>
      </c>
      <c r="B7" s="310"/>
      <c r="C7" s="310"/>
      <c r="D7" s="310"/>
      <c r="E7" s="310"/>
      <c r="F7" s="310"/>
      <c r="G7" s="311"/>
      <c r="H7" s="196" t="s">
        <v>90</v>
      </c>
      <c r="I7" s="196"/>
    </row>
    <row r="8" spans="1:13" ht="71.25" customHeight="1">
      <c r="A8" s="203" t="s">
        <v>152</v>
      </c>
      <c r="B8" s="153">
        <v>0.6</v>
      </c>
      <c r="C8" s="154">
        <v>8</v>
      </c>
      <c r="D8" s="155"/>
      <c r="E8" s="156">
        <v>8</v>
      </c>
      <c r="F8" s="157"/>
      <c r="G8" s="204">
        <v>8</v>
      </c>
      <c r="H8" s="197"/>
      <c r="I8" s="197"/>
      <c r="J8" s="1" t="s">
        <v>153</v>
      </c>
    </row>
    <row r="9" spans="1:13" ht="15">
      <c r="A9" s="205" t="s">
        <v>154</v>
      </c>
      <c r="B9" s="158">
        <v>0</v>
      </c>
      <c r="C9" s="159">
        <v>2</v>
      </c>
      <c r="D9" s="160"/>
      <c r="E9" s="161">
        <v>2</v>
      </c>
      <c r="F9" s="162"/>
      <c r="G9" s="206">
        <v>2</v>
      </c>
      <c r="H9" s="197"/>
      <c r="I9" s="197"/>
      <c r="J9" t="s">
        <v>155</v>
      </c>
    </row>
    <row r="10" spans="1:13" ht="15">
      <c r="A10" s="207" t="s">
        <v>156</v>
      </c>
      <c r="B10" s="158">
        <v>0.9</v>
      </c>
      <c r="C10" s="163">
        <v>4</v>
      </c>
      <c r="D10" s="160"/>
      <c r="E10" s="164">
        <v>4</v>
      </c>
      <c r="F10" s="162"/>
      <c r="G10" s="208">
        <v>4</v>
      </c>
      <c r="H10" s="197"/>
      <c r="I10" s="197"/>
      <c r="J10" s="1" t="s">
        <v>157</v>
      </c>
    </row>
    <row r="11" spans="1:13" ht="15">
      <c r="A11" s="209" t="s">
        <v>158</v>
      </c>
      <c r="B11" s="187">
        <f>SUMPRODUCT(B8:B10,C8:C10)</f>
        <v>8.4</v>
      </c>
      <c r="C11" s="165">
        <f>SUM(C8:C10)</f>
        <v>14</v>
      </c>
      <c r="D11" s="188">
        <f>SUMPRODUCT(D8:D10,E8:E10)</f>
        <v>0</v>
      </c>
      <c r="E11" s="166">
        <f>SUM(E8:E10)</f>
        <v>14</v>
      </c>
      <c r="F11" s="167">
        <f>SUMPRODUCT(F8:F10,G8:G10)</f>
        <v>0</v>
      </c>
      <c r="G11" s="208">
        <f>SUM(G8:G10)</f>
        <v>14</v>
      </c>
      <c r="H11" s="197"/>
      <c r="I11" s="197"/>
    </row>
    <row r="12" spans="1:13" ht="18.399999999999999" customHeight="1">
      <c r="A12" s="309" t="s">
        <v>159</v>
      </c>
      <c r="B12" s="310"/>
      <c r="C12" s="310"/>
      <c r="D12" s="310"/>
      <c r="E12" s="310"/>
      <c r="F12" s="310"/>
      <c r="G12" s="311"/>
      <c r="H12" s="196" t="s">
        <v>90</v>
      </c>
      <c r="I12" s="196"/>
    </row>
    <row r="13" spans="1:13" ht="45">
      <c r="A13" s="203" t="s">
        <v>160</v>
      </c>
      <c r="B13" s="168">
        <v>0.7</v>
      </c>
      <c r="C13" s="159">
        <v>6</v>
      </c>
      <c r="D13" s="169"/>
      <c r="E13" s="161">
        <v>6</v>
      </c>
      <c r="F13" s="170"/>
      <c r="G13" s="204">
        <v>6</v>
      </c>
      <c r="H13" s="198"/>
      <c r="I13" s="197"/>
      <c r="J13" s="1" t="s">
        <v>161</v>
      </c>
    </row>
    <row r="14" spans="1:13" ht="30">
      <c r="A14" s="205" t="s">
        <v>162</v>
      </c>
      <c r="B14" s="171">
        <v>1</v>
      </c>
      <c r="C14" s="159">
        <v>2</v>
      </c>
      <c r="D14" s="172"/>
      <c r="E14" s="161">
        <v>2</v>
      </c>
      <c r="F14" s="173"/>
      <c r="G14" s="206">
        <v>2</v>
      </c>
      <c r="H14" s="198"/>
      <c r="I14" s="197"/>
    </row>
    <row r="15" spans="1:13" ht="15">
      <c r="A15" s="205" t="s">
        <v>163</v>
      </c>
      <c r="B15" s="171">
        <v>1</v>
      </c>
      <c r="C15" s="159">
        <v>3</v>
      </c>
      <c r="D15" s="172"/>
      <c r="E15" s="161">
        <v>3</v>
      </c>
      <c r="F15" s="173"/>
      <c r="G15" s="206">
        <v>3</v>
      </c>
      <c r="H15" s="198"/>
      <c r="I15" s="197"/>
    </row>
    <row r="16" spans="1:13" ht="60">
      <c r="A16" s="207" t="s">
        <v>164</v>
      </c>
      <c r="B16" s="174">
        <v>0.75</v>
      </c>
      <c r="C16" s="159">
        <v>2</v>
      </c>
      <c r="D16" s="175"/>
      <c r="E16" s="161">
        <v>2</v>
      </c>
      <c r="F16" s="173"/>
      <c r="G16" s="206">
        <v>2</v>
      </c>
      <c r="H16" s="198"/>
      <c r="I16" s="197"/>
      <c r="J16" s="1" t="s">
        <v>165</v>
      </c>
    </row>
    <row r="17" spans="1:10" ht="15">
      <c r="A17" s="209" t="s">
        <v>158</v>
      </c>
      <c r="B17" s="187">
        <f>SUMPRODUCT(B13:B16,C13:C16)</f>
        <v>10.7</v>
      </c>
      <c r="C17" s="163">
        <f>SUM(C13:C16)</f>
        <v>13</v>
      </c>
      <c r="D17" s="188">
        <f>SUMPRODUCT(D13:D16,E13:E16)</f>
        <v>0</v>
      </c>
      <c r="E17" s="164">
        <f>SUM(E13:E16)</f>
        <v>13</v>
      </c>
      <c r="F17" s="176">
        <f>SUMPRODUCT(F13:F16,G13:G16)</f>
        <v>0</v>
      </c>
      <c r="G17" s="208">
        <f>SUM(G13:G16)</f>
        <v>13</v>
      </c>
      <c r="H17" s="198"/>
      <c r="I17" s="197"/>
    </row>
    <row r="18" spans="1:10" ht="18.399999999999999" customHeight="1">
      <c r="A18" s="309" t="s">
        <v>166</v>
      </c>
      <c r="B18" s="310"/>
      <c r="C18" s="310"/>
      <c r="D18" s="310"/>
      <c r="E18" s="310"/>
      <c r="F18" s="310"/>
      <c r="G18" s="311"/>
      <c r="H18" s="196" t="s">
        <v>97</v>
      </c>
      <c r="I18" s="196"/>
    </row>
    <row r="19" spans="1:10" ht="15">
      <c r="A19" s="205" t="s">
        <v>167</v>
      </c>
      <c r="B19" s="158">
        <v>1</v>
      </c>
      <c r="C19" s="159">
        <v>2</v>
      </c>
      <c r="D19" s="160"/>
      <c r="E19" s="161">
        <v>2</v>
      </c>
      <c r="F19" s="162"/>
      <c r="G19" s="206">
        <v>2</v>
      </c>
      <c r="H19" s="198"/>
      <c r="I19" s="197"/>
    </row>
    <row r="20" spans="1:10" ht="15">
      <c r="A20" s="207" t="s">
        <v>168</v>
      </c>
      <c r="B20" s="158">
        <v>1</v>
      </c>
      <c r="C20" s="163">
        <v>2</v>
      </c>
      <c r="D20" s="160"/>
      <c r="E20" s="164">
        <v>2</v>
      </c>
      <c r="F20" s="162"/>
      <c r="G20" s="208">
        <v>2</v>
      </c>
      <c r="H20" s="198"/>
      <c r="I20" s="197"/>
    </row>
    <row r="21" spans="1:10" ht="15">
      <c r="A21" s="209" t="s">
        <v>158</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309" t="s">
        <v>169</v>
      </c>
      <c r="B22" s="310"/>
      <c r="C22" s="310"/>
      <c r="D22" s="310"/>
      <c r="E22" s="310"/>
      <c r="F22" s="310"/>
      <c r="G22" s="311"/>
      <c r="H22" s="196" t="s">
        <v>97</v>
      </c>
      <c r="I22" s="196"/>
    </row>
    <row r="23" spans="1:10" ht="30">
      <c r="A23" s="207" t="s">
        <v>170</v>
      </c>
      <c r="B23" s="171">
        <v>0.5</v>
      </c>
      <c r="C23" s="163">
        <v>4</v>
      </c>
      <c r="D23" s="172"/>
      <c r="E23" s="164">
        <v>4</v>
      </c>
      <c r="F23" s="177"/>
      <c r="G23" s="208">
        <v>4</v>
      </c>
      <c r="H23" s="198"/>
      <c r="I23" s="197"/>
      <c r="J23" s="1" t="s">
        <v>171</v>
      </c>
    </row>
    <row r="24" spans="1:10" ht="45">
      <c r="A24" s="207" t="s">
        <v>172</v>
      </c>
      <c r="B24" s="171">
        <v>0.4</v>
      </c>
      <c r="C24" s="163">
        <v>5</v>
      </c>
      <c r="D24" s="172"/>
      <c r="E24" s="164">
        <v>5</v>
      </c>
      <c r="F24" s="177"/>
      <c r="G24" s="208">
        <v>5</v>
      </c>
      <c r="H24" s="198"/>
      <c r="I24" s="197"/>
      <c r="J24" s="1" t="s">
        <v>173</v>
      </c>
    </row>
    <row r="25" spans="1:10" ht="15">
      <c r="A25" s="209" t="s">
        <v>158</v>
      </c>
      <c r="B25" s="187">
        <f>SUMPRODUCT(B23:B24,C23:C24)</f>
        <v>4</v>
      </c>
      <c r="C25" s="165">
        <f>SUM(C23:C24)</f>
        <v>9</v>
      </c>
      <c r="D25" s="188">
        <f>SUMPRODUCT(D23:D24,E23:E24)</f>
        <v>0</v>
      </c>
      <c r="E25" s="166">
        <f>SUM(E23:E24)</f>
        <v>9</v>
      </c>
      <c r="F25" s="167">
        <f>SUMPRODUCT(F23:F24,G23:G24)</f>
        <v>0</v>
      </c>
      <c r="G25" s="208">
        <f>SUM(G23:G24)</f>
        <v>9</v>
      </c>
      <c r="H25" s="198"/>
      <c r="I25" s="197"/>
    </row>
    <row r="26" spans="1:10" ht="18.399999999999999" customHeight="1">
      <c r="A26" s="309" t="s">
        <v>174</v>
      </c>
      <c r="B26" s="310"/>
      <c r="C26" s="310"/>
      <c r="D26" s="310"/>
      <c r="E26" s="310"/>
      <c r="F26" s="310"/>
      <c r="G26" s="311"/>
      <c r="H26" s="196" t="s">
        <v>88</v>
      </c>
      <c r="I26" s="196"/>
    </row>
    <row r="27" spans="1:10" ht="15">
      <c r="A27" s="203" t="s">
        <v>175</v>
      </c>
      <c r="B27" s="178">
        <v>0</v>
      </c>
      <c r="C27" s="154">
        <v>2</v>
      </c>
      <c r="D27" s="179"/>
      <c r="E27" s="156">
        <v>2</v>
      </c>
      <c r="F27" s="180"/>
      <c r="G27" s="204">
        <v>2</v>
      </c>
      <c r="H27" s="198"/>
      <c r="I27" s="197"/>
      <c r="J27" t="s">
        <v>176</v>
      </c>
    </row>
    <row r="28" spans="1:10" ht="30">
      <c r="A28" s="205" t="s">
        <v>177</v>
      </c>
      <c r="B28" s="171">
        <v>0.5</v>
      </c>
      <c r="C28" s="159">
        <v>3</v>
      </c>
      <c r="D28" s="172"/>
      <c r="E28" s="161">
        <v>3</v>
      </c>
      <c r="F28" s="177"/>
      <c r="G28" s="206">
        <v>3</v>
      </c>
      <c r="H28" s="198"/>
      <c r="I28" s="197"/>
      <c r="J28" s="1" t="s">
        <v>178</v>
      </c>
    </row>
    <row r="29" spans="1:10" ht="30">
      <c r="A29" s="207" t="s">
        <v>179</v>
      </c>
      <c r="B29" s="171">
        <v>1</v>
      </c>
      <c r="C29" s="163">
        <v>3</v>
      </c>
      <c r="D29" s="172"/>
      <c r="E29" s="164">
        <v>3</v>
      </c>
      <c r="F29" s="177"/>
      <c r="G29" s="208">
        <v>3</v>
      </c>
      <c r="H29" s="197"/>
      <c r="I29" s="197"/>
    </row>
    <row r="30" spans="1:10" ht="15">
      <c r="A30" s="209" t="s">
        <v>158</v>
      </c>
      <c r="B30" s="181">
        <f>SUMPRODUCT(B27:B29,C27:C29)</f>
        <v>4.5</v>
      </c>
      <c r="C30" s="165">
        <f>SUM(C27:C29)</f>
        <v>8</v>
      </c>
      <c r="D30" s="182">
        <f>SUMPRODUCT(D27:D29,E27:E29)</f>
        <v>0</v>
      </c>
      <c r="E30" s="166">
        <f>SUM(E27:E29)</f>
        <v>8</v>
      </c>
      <c r="F30" s="167">
        <f>SUMPRODUCT(F27:F29,G27:G29)</f>
        <v>0</v>
      </c>
      <c r="G30" s="208">
        <f>SUM(G27:G29)</f>
        <v>8</v>
      </c>
      <c r="H30" s="198"/>
      <c r="I30" s="197"/>
    </row>
    <row r="31" spans="1:10" ht="18.399999999999999" customHeight="1">
      <c r="A31" s="309" t="s">
        <v>180</v>
      </c>
      <c r="B31" s="310"/>
      <c r="C31" s="310"/>
      <c r="D31" s="310"/>
      <c r="E31" s="310"/>
      <c r="F31" s="310"/>
      <c r="G31" s="311"/>
      <c r="H31" s="196" t="s">
        <v>88</v>
      </c>
      <c r="I31" s="196"/>
    </row>
    <row r="32" spans="1:10" ht="15">
      <c r="A32" s="205" t="s">
        <v>181</v>
      </c>
      <c r="B32" s="171">
        <v>0.75</v>
      </c>
      <c r="C32" s="159">
        <v>3</v>
      </c>
      <c r="D32" s="172"/>
      <c r="E32" s="161">
        <v>3</v>
      </c>
      <c r="F32" s="177"/>
      <c r="G32" s="206">
        <v>3</v>
      </c>
      <c r="H32" s="197"/>
      <c r="I32" s="197"/>
      <c r="J32" t="s">
        <v>182</v>
      </c>
    </row>
    <row r="33" spans="1:10" ht="30">
      <c r="A33" s="205" t="s">
        <v>183</v>
      </c>
      <c r="B33" s="171">
        <v>1</v>
      </c>
      <c r="C33" s="159">
        <v>4</v>
      </c>
      <c r="D33" s="172"/>
      <c r="E33" s="161">
        <v>4</v>
      </c>
      <c r="F33" s="177"/>
      <c r="G33" s="206">
        <v>4</v>
      </c>
      <c r="H33" s="197"/>
      <c r="I33" s="197"/>
    </row>
    <row r="34" spans="1:10" ht="30">
      <c r="A34" s="205" t="s">
        <v>184</v>
      </c>
      <c r="B34" s="171">
        <v>0</v>
      </c>
      <c r="C34" s="159">
        <v>3</v>
      </c>
      <c r="D34" s="172"/>
      <c r="E34" s="161">
        <v>3</v>
      </c>
      <c r="F34" s="177"/>
      <c r="G34" s="206">
        <v>3</v>
      </c>
      <c r="H34" s="197"/>
      <c r="I34" s="197"/>
      <c r="J34" s="1" t="s">
        <v>185</v>
      </c>
    </row>
    <row r="35" spans="1:10" ht="15">
      <c r="A35" s="205" t="s">
        <v>186</v>
      </c>
      <c r="B35" s="171">
        <v>0</v>
      </c>
      <c r="C35" s="159">
        <v>4</v>
      </c>
      <c r="D35" s="172"/>
      <c r="E35" s="161">
        <v>4</v>
      </c>
      <c r="F35" s="177"/>
      <c r="G35" s="206">
        <v>4</v>
      </c>
      <c r="H35" s="197"/>
      <c r="I35" s="197"/>
      <c r="J35" t="s">
        <v>187</v>
      </c>
    </row>
    <row r="36" spans="1:10" ht="15">
      <c r="A36" s="205" t="s">
        <v>188</v>
      </c>
      <c r="B36" s="171">
        <v>0.5</v>
      </c>
      <c r="C36" s="159">
        <v>4</v>
      </c>
      <c r="D36" s="172"/>
      <c r="E36" s="161">
        <v>4</v>
      </c>
      <c r="F36" s="177"/>
      <c r="G36" s="206">
        <v>4</v>
      </c>
      <c r="H36" s="197"/>
      <c r="I36" s="197"/>
      <c r="J36" t="s">
        <v>189</v>
      </c>
    </row>
    <row r="37" spans="1:10" ht="60">
      <c r="A37" s="205" t="s">
        <v>190</v>
      </c>
      <c r="B37" s="171">
        <v>0</v>
      </c>
      <c r="C37" s="159">
        <v>2</v>
      </c>
      <c r="D37" s="172"/>
      <c r="E37" s="161">
        <v>2</v>
      </c>
      <c r="F37" s="177"/>
      <c r="G37" s="206">
        <v>2</v>
      </c>
      <c r="H37" s="197"/>
      <c r="I37" s="197"/>
      <c r="J37" s="1" t="s">
        <v>191</v>
      </c>
    </row>
    <row r="38" spans="1:10" ht="30">
      <c r="A38" s="207" t="s">
        <v>192</v>
      </c>
      <c r="B38" s="171">
        <v>0</v>
      </c>
      <c r="C38" s="163">
        <v>12</v>
      </c>
      <c r="D38" s="172"/>
      <c r="E38" s="164">
        <v>12</v>
      </c>
      <c r="F38" s="177"/>
      <c r="G38" s="208">
        <v>12</v>
      </c>
      <c r="H38" s="197"/>
      <c r="I38" s="197"/>
      <c r="J38" t="s">
        <v>193</v>
      </c>
    </row>
    <row r="39" spans="1:10" ht="60">
      <c r="A39" s="207" t="s">
        <v>194</v>
      </c>
      <c r="B39" s="171">
        <v>0</v>
      </c>
      <c r="C39" s="163">
        <v>6</v>
      </c>
      <c r="D39" s="172"/>
      <c r="E39" s="164">
        <v>6</v>
      </c>
      <c r="F39" s="177"/>
      <c r="G39" s="208">
        <v>6</v>
      </c>
      <c r="H39" s="197"/>
      <c r="I39" s="197"/>
      <c r="J39" s="1" t="s">
        <v>195</v>
      </c>
    </row>
    <row r="40" spans="1:10" ht="15">
      <c r="A40" s="207" t="s">
        <v>196</v>
      </c>
      <c r="B40" s="171">
        <v>1</v>
      </c>
      <c r="C40" s="163">
        <v>3</v>
      </c>
      <c r="D40" s="172"/>
      <c r="E40" s="164">
        <v>3</v>
      </c>
      <c r="F40" s="177"/>
      <c r="G40" s="208">
        <v>3</v>
      </c>
      <c r="H40" s="197"/>
      <c r="I40" s="197"/>
    </row>
    <row r="41" spans="1:10" ht="15">
      <c r="A41" s="209" t="s">
        <v>158</v>
      </c>
      <c r="B41" s="181">
        <f>SUMPRODUCT(B32:B40,C32:C40)</f>
        <v>11.25</v>
      </c>
      <c r="C41" s="165">
        <f>SUM(C32:C40)</f>
        <v>41</v>
      </c>
      <c r="D41" s="182">
        <f>SUMPRODUCT(D32:D40,E32:E40)</f>
        <v>0</v>
      </c>
      <c r="E41" s="166">
        <f>SUM(E32:E40)</f>
        <v>41</v>
      </c>
      <c r="F41" s="167">
        <f>SUMPRODUCT(F32:F40,G32:G40)</f>
        <v>0</v>
      </c>
      <c r="G41" s="208">
        <f>SUM(G32:G40)</f>
        <v>41</v>
      </c>
      <c r="H41" s="198"/>
      <c r="I41" s="197"/>
    </row>
    <row r="42" spans="1:10" ht="18.399999999999999" customHeight="1">
      <c r="A42" s="309" t="s">
        <v>197</v>
      </c>
      <c r="B42" s="310"/>
      <c r="C42" s="310"/>
      <c r="D42" s="310"/>
      <c r="E42" s="310"/>
      <c r="F42" s="310"/>
      <c r="G42" s="311"/>
      <c r="H42" s="196" t="s">
        <v>97</v>
      </c>
      <c r="I42" s="196"/>
    </row>
    <row r="43" spans="1:10" ht="30">
      <c r="A43" s="210" t="s">
        <v>198</v>
      </c>
      <c r="B43" s="178">
        <v>1</v>
      </c>
      <c r="C43" s="183">
        <v>3</v>
      </c>
      <c r="D43" s="179"/>
      <c r="E43" s="184">
        <v>3</v>
      </c>
      <c r="F43" s="180"/>
      <c r="G43" s="211">
        <v>3</v>
      </c>
      <c r="H43" s="198"/>
      <c r="I43" s="197"/>
    </row>
    <row r="44" spans="1:10" ht="30">
      <c r="A44" s="207" t="s">
        <v>199</v>
      </c>
      <c r="B44" s="171">
        <v>1</v>
      </c>
      <c r="C44" s="163">
        <v>4</v>
      </c>
      <c r="D44" s="172"/>
      <c r="E44" s="164">
        <v>4</v>
      </c>
      <c r="F44" s="177"/>
      <c r="G44" s="208">
        <v>4</v>
      </c>
      <c r="H44" s="197"/>
      <c r="I44" s="197"/>
      <c r="J44" t="s">
        <v>200</v>
      </c>
    </row>
    <row r="45" spans="1:10" ht="45">
      <c r="A45" s="205" t="s">
        <v>201</v>
      </c>
      <c r="B45" s="283">
        <v>1</v>
      </c>
      <c r="C45" s="159">
        <v>4</v>
      </c>
      <c r="D45" s="185"/>
      <c r="E45" s="161">
        <v>4</v>
      </c>
      <c r="F45" s="186"/>
      <c r="G45" s="206">
        <v>4</v>
      </c>
      <c r="H45" s="199"/>
      <c r="I45" s="197"/>
    </row>
    <row r="46" spans="1:10" ht="15">
      <c r="A46" s="212" t="s">
        <v>158</v>
      </c>
      <c r="B46" s="187">
        <f>SUMPRODUCT(B43:B45,C43:C45)</f>
        <v>11</v>
      </c>
      <c r="C46" s="165">
        <f>SUM(C43:C45)</f>
        <v>11</v>
      </c>
      <c r="D46" s="188">
        <f>SUMPRODUCT(D43:D45,E43:E45)</f>
        <v>0</v>
      </c>
      <c r="E46" s="166">
        <f>SUM(E43:E45)</f>
        <v>11</v>
      </c>
      <c r="F46" s="189">
        <f>SUMPRODUCT(F43:F45,G43:G45)</f>
        <v>0</v>
      </c>
      <c r="G46" s="213">
        <f>SUM(G43:G45)</f>
        <v>11</v>
      </c>
      <c r="H46" s="197"/>
      <c r="I46" s="197"/>
    </row>
    <row r="47" spans="1:10" ht="18.399999999999999" customHeight="1">
      <c r="A47" s="309" t="s">
        <v>76</v>
      </c>
      <c r="B47" s="310"/>
      <c r="C47" s="310"/>
      <c r="D47" s="310"/>
      <c r="E47" s="310"/>
      <c r="F47" s="310"/>
      <c r="G47" s="311"/>
      <c r="H47" s="196"/>
      <c r="I47" s="196"/>
    </row>
    <row r="48" spans="1:10" ht="15">
      <c r="A48" s="214" t="s">
        <v>202</v>
      </c>
      <c r="B48" s="190">
        <f t="shared" ref="B48:G48" si="0">B11+B17+B21+B25+B30+B41+B46</f>
        <v>53.85</v>
      </c>
      <c r="C48" s="191">
        <f t="shared" si="0"/>
        <v>100</v>
      </c>
      <c r="D48" s="192">
        <f t="shared" si="0"/>
        <v>0</v>
      </c>
      <c r="E48" s="193">
        <f t="shared" si="0"/>
        <v>100</v>
      </c>
      <c r="F48" s="194">
        <f t="shared" si="0"/>
        <v>0</v>
      </c>
      <c r="G48" s="215">
        <f t="shared" si="0"/>
        <v>100</v>
      </c>
      <c r="H48" s="199"/>
      <c r="I48" s="197"/>
    </row>
    <row r="49" spans="1:9" ht="15">
      <c r="A49" s="216" t="s">
        <v>203</v>
      </c>
      <c r="B49" s="312">
        <f>B48/C48</f>
        <v>0.53849999999999998</v>
      </c>
      <c r="C49" s="312"/>
      <c r="D49" s="313">
        <f>D48/E48</f>
        <v>0</v>
      </c>
      <c r="E49" s="313"/>
      <c r="F49" s="314">
        <f>F48/G48</f>
        <v>0</v>
      </c>
      <c r="G49" s="315"/>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204</v>
      </c>
      <c r="B4" s="59"/>
      <c r="C4" s="60"/>
      <c r="D4" s="61"/>
      <c r="E4" s="62"/>
      <c r="F4" s="63"/>
      <c r="G4" s="64">
        <v>6</v>
      </c>
    </row>
    <row r="5" spans="1:7" ht="30">
      <c r="A5" s="65" t="s">
        <v>12</v>
      </c>
      <c r="B5" s="66"/>
      <c r="C5" s="67"/>
      <c r="D5" s="68"/>
      <c r="E5" s="69"/>
      <c r="F5" s="70"/>
      <c r="G5" s="71">
        <v>3</v>
      </c>
    </row>
    <row r="6" spans="1:7" ht="30">
      <c r="A6" s="65" t="s">
        <v>205</v>
      </c>
      <c r="B6" s="66"/>
      <c r="C6" s="67"/>
      <c r="D6" s="68"/>
      <c r="E6" s="69"/>
      <c r="F6" s="70"/>
      <c r="G6" s="71">
        <v>2</v>
      </c>
    </row>
    <row r="7" spans="1:7" ht="15">
      <c r="A7" s="65" t="s">
        <v>206</v>
      </c>
      <c r="B7" s="66"/>
      <c r="C7" s="67"/>
      <c r="D7" s="68"/>
      <c r="E7" s="69"/>
      <c r="F7" s="70"/>
      <c r="G7" s="71">
        <v>4</v>
      </c>
    </row>
    <row r="8" spans="1:7" ht="30">
      <c r="A8" s="65" t="s">
        <v>207</v>
      </c>
      <c r="B8" s="66"/>
      <c r="C8" s="67"/>
      <c r="D8" s="68"/>
      <c r="E8" s="69"/>
      <c r="F8" s="70"/>
      <c r="G8" s="71">
        <v>3</v>
      </c>
    </row>
    <row r="9" spans="1:7" ht="15">
      <c r="A9" s="65" t="s">
        <v>208</v>
      </c>
      <c r="B9" s="66"/>
      <c r="C9" s="67"/>
      <c r="D9" s="68"/>
      <c r="E9" s="69"/>
      <c r="F9" s="70"/>
      <c r="G9" s="71">
        <v>3</v>
      </c>
    </row>
    <row r="10" spans="1:7" ht="30">
      <c r="A10" s="65" t="s">
        <v>209</v>
      </c>
      <c r="B10" s="66"/>
      <c r="C10" s="67"/>
      <c r="D10" s="68"/>
      <c r="E10" s="69"/>
      <c r="F10" s="70"/>
      <c r="G10" s="71">
        <v>3</v>
      </c>
    </row>
    <row r="11" spans="1:7" ht="30">
      <c r="A11" s="65" t="s">
        <v>210</v>
      </c>
      <c r="B11" s="66"/>
      <c r="C11" s="67"/>
      <c r="D11" s="68"/>
      <c r="E11" s="69"/>
      <c r="F11" s="70"/>
      <c r="G11" s="71">
        <v>3</v>
      </c>
    </row>
    <row r="12" spans="1:7" ht="15">
      <c r="A12" s="65" t="s">
        <v>211</v>
      </c>
      <c r="B12" s="66"/>
      <c r="C12" s="67"/>
      <c r="D12" s="68"/>
      <c r="E12" s="69"/>
      <c r="F12" s="70"/>
      <c r="G12" s="71">
        <v>2</v>
      </c>
    </row>
    <row r="13" spans="1:7" ht="30">
      <c r="A13" s="65" t="s">
        <v>212</v>
      </c>
      <c r="B13" s="66"/>
      <c r="C13" s="67"/>
      <c r="D13" s="68"/>
      <c r="E13" s="69"/>
      <c r="F13" s="70"/>
      <c r="G13" s="71">
        <v>5</v>
      </c>
    </row>
    <row r="14" spans="1:7" ht="15">
      <c r="A14" s="65" t="s">
        <v>213</v>
      </c>
      <c r="B14" s="66"/>
      <c r="C14" s="67"/>
      <c r="D14" s="68"/>
      <c r="E14" s="69"/>
      <c r="F14" s="70"/>
      <c r="G14" s="71">
        <v>2</v>
      </c>
    </row>
    <row r="15" spans="1:7" ht="15">
      <c r="A15" s="65" t="s">
        <v>214</v>
      </c>
      <c r="B15" s="66"/>
      <c r="C15" s="67"/>
      <c r="D15" s="68"/>
      <c r="E15" s="69"/>
      <c r="F15" s="70"/>
      <c r="G15" s="71">
        <v>3</v>
      </c>
    </row>
    <row r="16" spans="1:7" ht="15">
      <c r="A16" s="65" t="s">
        <v>215</v>
      </c>
      <c r="B16" s="66"/>
      <c r="C16" s="67"/>
      <c r="D16" s="68"/>
      <c r="E16" s="69"/>
      <c r="F16" s="70"/>
      <c r="G16" s="71">
        <v>1</v>
      </c>
    </row>
    <row r="17" spans="1:7" ht="15">
      <c r="A17" s="65" t="s">
        <v>216</v>
      </c>
      <c r="B17" s="66"/>
      <c r="C17" s="67"/>
      <c r="D17" s="68"/>
      <c r="E17" s="69"/>
      <c r="F17" s="70"/>
      <c r="G17" s="71">
        <v>3</v>
      </c>
    </row>
    <row r="18" spans="1:7" ht="30">
      <c r="A18" s="65" t="s">
        <v>217</v>
      </c>
      <c r="B18" s="66"/>
      <c r="C18" s="67"/>
      <c r="D18" s="68"/>
      <c r="E18" s="69"/>
      <c r="F18" s="70"/>
      <c r="G18" s="71">
        <v>2</v>
      </c>
    </row>
    <row r="19" spans="1:7" ht="15">
      <c r="A19" s="65" t="s">
        <v>218</v>
      </c>
      <c r="B19" s="66"/>
      <c r="C19" s="67"/>
      <c r="D19" s="68"/>
      <c r="E19" s="69"/>
      <c r="F19" s="70"/>
      <c r="G19" s="71">
        <v>1</v>
      </c>
    </row>
    <row r="20" spans="1:7" ht="15">
      <c r="A20" s="65" t="s">
        <v>219</v>
      </c>
      <c r="B20" s="66"/>
      <c r="C20" s="67"/>
      <c r="D20" s="68"/>
      <c r="E20" s="69"/>
      <c r="F20" s="70"/>
      <c r="G20" s="71">
        <v>2</v>
      </c>
    </row>
    <row r="21" spans="1:7" ht="45">
      <c r="A21" s="65" t="s">
        <v>220</v>
      </c>
      <c r="B21" s="66"/>
      <c r="C21" s="67"/>
      <c r="D21" s="68"/>
      <c r="E21" s="69"/>
      <c r="F21" s="70"/>
      <c r="G21" s="71">
        <v>3</v>
      </c>
    </row>
    <row r="22" spans="1:7" ht="15">
      <c r="A22" s="65" t="s">
        <v>221</v>
      </c>
      <c r="B22" s="66"/>
      <c r="C22" s="67"/>
      <c r="D22" s="68"/>
      <c r="E22" s="69"/>
      <c r="F22" s="70"/>
      <c r="G22" s="71">
        <v>1</v>
      </c>
    </row>
    <row r="23" spans="1:7" ht="30">
      <c r="A23" s="65" t="s">
        <v>222</v>
      </c>
      <c r="B23" s="66"/>
      <c r="C23" s="67"/>
      <c r="D23" s="68"/>
      <c r="E23" s="69"/>
      <c r="F23" s="70"/>
      <c r="G23" s="71">
        <v>3</v>
      </c>
    </row>
    <row r="24" spans="1:7" ht="15">
      <c r="A24" s="65" t="s">
        <v>223</v>
      </c>
      <c r="B24" s="66"/>
      <c r="C24" s="67"/>
      <c r="D24" s="68"/>
      <c r="E24" s="69"/>
      <c r="F24" s="70"/>
      <c r="G24" s="71">
        <v>1</v>
      </c>
    </row>
    <row r="25" spans="1:7" ht="15">
      <c r="A25" s="65" t="s">
        <v>224</v>
      </c>
      <c r="B25" s="66"/>
      <c r="C25" s="67"/>
      <c r="D25" s="68"/>
      <c r="E25" s="69"/>
      <c r="F25" s="70"/>
      <c r="G25" s="71">
        <v>1</v>
      </c>
    </row>
    <row r="26" spans="1:7" ht="30">
      <c r="A26" s="65" t="s">
        <v>225</v>
      </c>
      <c r="B26" s="66"/>
      <c r="C26" s="67"/>
      <c r="D26" s="68"/>
      <c r="E26" s="69"/>
      <c r="F26" s="70"/>
      <c r="G26" s="71">
        <v>2</v>
      </c>
    </row>
    <row r="27" spans="1:7" ht="30">
      <c r="A27" s="72" t="s">
        <v>226</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227</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2020-04-11T01:43:59Z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