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02"/>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327\AC\Temp\"/>
    </mc:Choice>
  </mc:AlternateContent>
  <xr:revisionPtr revIDLastSave="0" documentId="8_{B57D987E-C299-44E0-8B8F-137DA6DE789F}" xr6:coauthVersionLast="45" xr6:coauthVersionMax="45" xr10:uidLastSave="{00000000-0000-0000-0000-000000000000}"/>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Fonctionnalités" sheetId="8" r:id="rId7"/>
    <sheet name="Assurance Qualité" sheetId="6"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23" i="8"/>
  <c r="E24" i="8"/>
  <c r="E25" i="8"/>
  <c r="E26" i="8"/>
  <c r="E27" i="8"/>
  <c r="E46" i="8"/>
  <c r="E47" i="8"/>
  <c r="E58" i="8" s="1"/>
  <c r="B6" i="9" s="1"/>
  <c r="E48" i="8"/>
  <c r="E49" i="8"/>
  <c r="E50" i="8"/>
  <c r="E51" i="8"/>
  <c r="E52" i="8"/>
  <c r="E17" i="8" l="1"/>
  <c r="B4"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<sst xmlns="http://schemas.openxmlformats.org/spreadsheetml/2006/main" count="405" uniqueCount="216">
  <si>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</si>
  <si>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</si>
  <si>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</si>
  <si>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</si>
  <si>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</si>
  <si>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</si>
  <si>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</si>
  <si>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</si>
  <si>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</si>
  <si>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</si>
  <si>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</si>
  <si>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</si>
  <si>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</si>
  <si>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</si>
  <si>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</si>
  <si>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</si>
  <si>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</si>
  <si>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</si>
  <si>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</si>
  <si>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</si>
  <si>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</si>
  <si>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</si>
  <si>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</si>
  <si>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</si>
  <si>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</si>
  <si>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</si>
  <si>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</si>
  <si>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</si>
  <si>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</si>
  <si>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</si>
  <si>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</si>
  <si>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</si>
  <si>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</si>
  <si>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</si>
  <si>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</si>
  <si>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</si>
  <si>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</si>
  <si>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</si>
  <si>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</si>
  <si>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</si>
  <si>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</si>
  <si>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</si>
  <si>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</si>
  <si>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</si>
  <si>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</si>
  <si>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</si>
  <si>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</si>
  <si>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</si>
  <si>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</si>
  <si>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</si>
  <si>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</si>
  <si>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</si>
  <si>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</si>
  <si>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</si>
  <si>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</si>
  <si>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</si>
  <si>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</si>
  <si>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</si>
  <si>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</si>
  <si>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</si>
  <si>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</si>
  <si>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</si>
  <si>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</si>
  <si>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</si>
  <si>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</si>
  <si>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</si>
  <si>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</si>
  <si>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</si>
  <si>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</si>
  <si>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</si>
  <si>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</si>
  <si>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</si>
  <si>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</si>
  <si>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</si>
  <si>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</si>
  <si>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</si>
  <si>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</si>
  <si>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</si>
  <si>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</si>
  <si>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</si>
  <si>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</si>
  <si>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529f83379738071665f71044e45c70dfcf434309</t>
  </si>
  <si>
    <t>Fonctionnalité</t>
  </si>
  <si>
    <t>Testé</t>
  </si>
  <si>
    <t>Note finale</t>
  </si>
  <si>
    <t>Commentaires</t>
  </si>
  <si>
    <t>Outil-Ligne</t>
  </si>
  <si>
    <t>Test "should call a forced angle if chosen" ne passe pas</t>
  </si>
  <si>
    <t>William</t>
  </si>
  <si>
    <t>Point d'entrée dans l'application</t>
  </si>
  <si>
    <t>Antoine Labonté</t>
  </si>
  <si>
    <t>Vue de dessin</t>
  </si>
  <si>
    <t>On ne voit pas quel outil est sélectionné juste en regardant les icônes.</t>
  </si>
  <si>
    <t>Créer un nouveau dessin</t>
  </si>
  <si>
    <t>L'application lance une erreur lorsqu’on tente d’afficher deux modals de création.
Il est possible de faire tous les raccourcis lorsque la modal est affichée.
Il n’existe pas de palette de couleur pour choisir la couleur d’arrière plan. Seulement des couleurs prédéfinies.
Lorsqu’on redimension l’application après l’apparition du modal les valeurs ne se mettent pas à jour.
Test "NewDrawComponent should close modal window on cancel" ne passe pas</t>
  </si>
  <si>
    <t>Outil-Couleur</t>
  </si>
  <si>
    <t>On ne peut pas modifier la couleur lorsqu’on est dans les paramètres d’un outil autre que le selectionneur de couleur.
On peut définir la transparence, mais on ne peut pas l’appliquer. Les outils ne font plus rien.
On ne peut pas modifier la couleur de l’arrière plan une fois le dessin créé.
On ne peut pas spécifier une couleur en utilisant des valeurs hexadécimales.[OK]
Les couleurs du bas du cercle ne réflètent pas la couleur attendue.
Quatre tests dont 2 dans ColorPickingService et dans ColorConvertingService ne passe pas et certaines branches ne sont pas atteintes dans ces fichiers.</t>
  </si>
  <si>
    <t>Antoine Lamontagne</t>
  </si>
  <si>
    <t>Outil-Rectangle</t>
  </si>
  <si>
    <t>Attention, la phrase "should not update the drawing of the tool change is on-the-fly" serait à retravailler</t>
  </si>
  <si>
    <t>Outil-Pinceau</t>
  </si>
  <si>
    <t xml:space="preserve">Vos textures se ressemblent beaucoup, il serait bien de les diversifier. (Bruit 1, 2, 3 et 4) [OK]
On continue de dessiner si le curseur sort de la zone de dessin. [OK]
</t>
  </si>
  <si>
    <t>Outil-Crayon</t>
  </si>
  <si>
    <t>On continue de dessiner si le curseur sort de la zone de dessin. [OK]</t>
  </si>
  <si>
    <t>Guide d'utilisation</t>
  </si>
  <si>
    <t>Mauvais nom de test "should stay at the same page at the last page when calling previousPage". Les branches (if) ne sont pas couvertes dans nextPage() et previousPage(), ce sont les parties critiques de votre logique de changement de page.</t>
  </si>
  <si>
    <t>Note finale pour le sprint</t>
  </si>
  <si>
    <t>Crash</t>
  </si>
  <si>
    <t>Ne build pas</t>
  </si>
  <si>
    <t>Annuler-refaire</t>
  </si>
  <si>
    <t>Sauvegarder le dessin sur serveur</t>
  </si>
  <si>
    <t>Galerie de dessins</t>
  </si>
  <si>
    <t>Base de données</t>
  </si>
  <si>
    <t>Filtrage par étiquettes</t>
  </si>
  <si>
    <t>Exporter le dessin</t>
  </si>
  <si>
    <t>Outil-Sélection et inversion de sélection</t>
  </si>
  <si>
    <t>Déplacement d'une sélection</t>
  </si>
  <si>
    <t>Outil-Efface</t>
  </si>
  <si>
    <t>Outi-Pipette</t>
  </si>
  <si>
    <t>Outil-Applicateur de couleur</t>
  </si>
  <si>
    <t>Outil-Aérosol</t>
  </si>
  <si>
    <t>Outil-Polygone</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</si>
  <si>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</si>
  <si>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</si>
  <si>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</si>
  <si>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</si>
  <si>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</si>
  <si>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</si>
  <si>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</si>
  <si>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</si>
  <si>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</si>
  <si>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</si>
  <si>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</si>
  <si>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</si>
  <si>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</si>
  <si>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</si>
  <si>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</si>
  <si>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Critère</t>
  </si>
  <si>
    <t>Poid</t>
  </si>
  <si>
    <t>Qualité des classes</t>
  </si>
  <si>
    <t>La classe n'a qu'une responsabilitée et elle est non triviale. Son nom est court, clair pertinent et représentatif de sa responsabilité. La classe ne contient que l'information qu'elle nécessite (idéalement moins de 7 attributs)</t>
  </si>
  <si>
    <t>- 0.1 Certaines classes comme les models ou les services.attributes devraient être des interfaces étant donné qu'ils n'ont pas de logique.
- 0.1 DefaultAttributeValues devrait être un fichier de constantes au lieu d'une classe.
- 0.1 ToolBoxComponent, OptionBarComponent, UserManualContentComponent et DrawViewComponent implémentent onInit inutilement. 
- 0.1 Certains constructeurs sont vides et donc peuvent être enlever. (Exemple : UserManualContentComponent )
Veuillez vous assurer de l'ordre des éléments dans les classes (Attributs/Getters - Constructeur/Init - Méthodes). Cela facilite la lecture du code.</t>
  </si>
  <si>
    <t>La classe minimise l'accessibilité des membres</t>
  </si>
  <si>
    <t xml:space="preserve">- 1 La majorité des attributs et des méthodes semblent être déclarés publiques même si ceux-ci ne sont pas toujours utilisés à l'extérieur des classes sauf dans les tests et dans le template html. Il serait mieux de les rendre privés ou protégés. Par exemple, la méthode NewDrawComponent.initForm peut être "private". </t>
  </si>
  <si>
    <t>Les attributs de la classe sont initialisés dans le constructeur</t>
  </si>
  <si>
    <t>- 0.1 ToolBoxComponent a certaines initialisations des attributs dans le constructeur et d'autres à la définition de ceux-ci.</t>
  </si>
  <si>
    <t>Total de la catégorie</t>
  </si>
  <si>
    <t>Qualité des fonctions</t>
  </si>
  <si>
    <t>La fonction ne fait qu'une chose et elle est non triviale. Son nom est clair, pertinent, représentatif de sa tâche et respecte les conventions.</t>
  </si>
  <si>
    <t xml:space="preserve">- 0.1 La méthode SVGDrawComponent.ngAfterViewInit a plusieurs tâches et pourrait être diviser.
- 0.1 Les getters de la classe CanvasBuilderService sont difficiles à comprendre. (Def devrait être Default).
- 0.1 ColorPickerService a certaines méthodes avec des noms difficilement comprenables. Il serait plus approprié de mieux les nommer au lieu de rajouter des commentaires. </t>
  </si>
  <si>
    <t>L'ordre des paramètres est cohérent. (x, y, z) plutôt que (y, z, x) par exemple.</t>
  </si>
  <si>
    <t>La fonction doit minimiser le nombre de paramètres (idéalement 0)</t>
  </si>
  <si>
    <t>Tous les paramètres de fonction sont utilisés</t>
  </si>
  <si>
    <t>- 0.25 ColorPickingService.onHexColorInput n'utilise pas le paramètre "event".
Lorsque vous "overrider" les méthodes d'une classe abstraite ou d'un interface, il est possible de changer la signature de cette méthode pour omettre certains paramètres inutiles sans changer le comportement de celle-ci. Veuillez vous assurer que tous les méthodes de vos outils n'ont que les paramètres nécessaires à leur bon fonctionnement.</t>
  </si>
  <si>
    <t>Exceptions</t>
  </si>
  <si>
    <t>Les exceptions sont claires et spécifiques (Pas d'erreurs génériques)</t>
  </si>
  <si>
    <t>Il n'y a pas de bloc "catch" vide, ou s'ils sont présents, ils sont documentés.</t>
  </si>
  <si>
    <t>Variables</t>
  </si>
  <si>
    <t>Bonne utilisation des constantes.</t>
  </si>
  <si>
    <t>-0.25 Il faudrait utiliser une Enumeration de states pour le switch case de la fonction execute d’entry-point.component.ts.
-0.25 Dans default-values, les attributs devraient être readonly afin de représenter des constantes.</t>
  </si>
  <si>
    <t>Les variables et constantes ont des noms explicites qui respectent les conventions de nommage.</t>
  </si>
  <si>
    <t>-0.2 Évitez les abréviations dans les nom de variable, ça les rend plus difficiles à lire (ex: winService, canvWidth, canvHeight dans new-draw.component.ts)
-0.2 primary_color dans drawingTools devrait être en lowerCamelCase ainsi que secondary_color dans rectangle.service
-0.2 Soyez constant dans la nomenclature de vos constante, utilisez soit DEF_PRIM ou DEFPRIM, mais ne mélangez pas les deux types.</t>
  </si>
  <si>
    <t>Expression Booléennes</t>
  </si>
  <si>
    <t>Les expression booléennes ne sont pas comparées à true et false</t>
  </si>
  <si>
    <t>color-picking.service.ts - Méthode sliderAlphaChange - if (this.cData.primarySelect === true)</t>
  </si>
  <si>
    <t>Utilisation des opérateurs ternaires dans les bon scénario</t>
  </si>
  <si>
    <t>-0.25 line.service.ts - Méthode createPath - p[p.length - 1] utilisation d'un ternaire
-0.25 user-manual.component.ts - Méthode changeActivatedButton - Mauvaise utilisation des ternaires. Simplement assigner "this.activeNextButton = this.activeButton !== this.func[this.func.length - 1]", etc.</t>
  </si>
  <si>
    <t>Pas d'expressions booléennes complexes. Des prédicats sont utilisés pour simplifier les conditions complexes</t>
  </si>
  <si>
    <t>Qualité Générale</t>
  </si>
  <si>
    <t>Le programme utilise des enums lorsqu'elles sont nécessaires</t>
  </si>
  <si>
    <t>-0.25 color-picking.service.ts - les "tools" devraient être des valeurs d'enum plutôt que des string literals</t>
  </si>
  <si>
    <t>Les objets javascript ne sont pas utilisés, des classes ou des interfaces sont utilisés</t>
  </si>
  <si>
    <t>Le code est correctement indenté et organisé en groupes logiques.</t>
  </si>
  <si>
    <t>Exemple: color-converting.service.ts - Tous les else if pas sur les bonnes lignes. S'il vous plaît, utilisez le formattage automatique de votre IDE...
La commande "npm run format" (ou "yarn format") change 88 fichiers lors du formatage.</t>
  </si>
  <si>
    <t>Il y a une séparation entre le code typescript, html et css.</t>
  </si>
  <si>
    <t>color-picker.component.ts - tous les getter "myInputStylesRL" ne servent qu'au style css et devraient plutôt faire partie du template html, et non de la logique TS.</t>
  </si>
  <si>
    <t>Il n'y a pas de duplication de code.</t>
  </si>
  <si>
    <t>La classe "Point" est entièrement dupliquée (se trouve dans app/services/draw-tool/point.ts et app/point.ts)</t>
  </si>
  <si>
    <t>Les commentaires sont pertinents</t>
  </si>
  <si>
    <t>Beaucoup trop de commentaires inutiles. Par exemple, 14 commentaires sont présents dans le UserManualComponent. Des commentaires ne devraient pas être nécessaire lorsque le code s'explique par lui-même. Ce component devrait être simplifier, car dans l'état actuel, la complexité du code n'est pas proportionnelle à ce qui est implémenter (cacher ou non les boutons précédent/suivant)
Fichier color-picking.service.ts - "je suis rendu la et jai pas teste la fonction swapInputDisplay"
Fichier draw-view.component.ts - "Cette fonction peut à la limite être mise dans un service"</t>
  </si>
  <si>
    <t>Aucune erreur TSLint non justifiée. (Des commentaires TODO sont acceptables). (25% de la note sera retirée par type d'erreur présente)</t>
  </si>
  <si>
    <t>Trop d'erreurs tslint pour les énumérer</t>
  </si>
  <si>
    <t>Les structures conditionnelles réduisent l'imbrication lorsque possible (reduce nesting).</t>
  </si>
  <si>
    <t>-0.25 brush.service.ts - Méthode createPath - Le gros if (p.length &gt;= 2) devrait être inversé pour réduire le nesting (short-circuiting) 
-0.25 line.service.ts - Méthode doubleClick - if (mouseInsideWorkspace) =&gt; if (!mouseInsideWorkspace) return, inverser currentPath aussi.
-0.25 line.service.ts - Méthode createPath - Même if p.length &gt;=2 qui devrait être inversé.
-0.25 color-picking.service.ts - méthodes "validateRedHexInput", "validateGreenHexInput", "validateBlueHexInput", les if (event.which ...) contenant directement un unique if imbriqué devraient utiliser un simple "&amp;&amp;"</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</si>
  <si>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</si>
  <si>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</si>
  <si>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</si>
  <si>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</si>
  <si>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Il n'y a aucune convention de nommage qui est suivie lors de la création de vos branches. [OK]</t>
  </si>
  <si>
    <t>Le repo git ne contient que les fichiers nécessaires. (pas de dossier node_modules ou de package-lock.json et pas de package.json dans des dossiers autre que client ou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</si>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</sst>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16" fillId="0" borderId="0" xfId="0" applyFont="1"/>
    <xf numFmtId="0" fontId="0" fillId="5" borderId="77" xfId="0" applyNumberFormat="1" applyFill="1" applyBorder="1" applyAlignment="1">
      <alignment horizontal="center" vertical="center" wrapText="1"/>
    </xf>
    <xf numFmtId="0" fontId="0" fillId="15" borderId="59" xfId="0" applyFill="1" applyBorder="1" applyAlignment="1">
      <alignment horizontal="left" vertical="center" wrapText="1"/>
    </xf>
    <xf numFmtId="0" fontId="0" fillId="15" borderId="59" xfId="0" applyFill="1" applyBorder="1" applyAlignment="1">
      <alignment horizontal="left" vertical="center"/>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87" t="s">
        <v>45</v>
      </c>
      <c r="D2" s="287"/>
      <c r="E2" s="288" t="s">
        <v>46</v>
      </c>
      <c r="F2" s="288"/>
      <c r="G2" s="289" t="s">
        <v>47</v>
      </c>
      <c r="H2" s="289"/>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1" t="s">
        <v>55</v>
      </c>
      <c r="I27" s="291"/>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1" t="s">
        <v>55</v>
      </c>
      <c r="I31" s="291"/>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D4" sqref="D4"/>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8"/>
      <c r="B3" s="265" t="s">
        <v>74</v>
      </c>
      <c r="C3" s="265" t="s">
        <v>75</v>
      </c>
      <c r="D3" s="265" t="s">
        <v>76</v>
      </c>
      <c r="E3" s="266" t="s">
        <v>77</v>
      </c>
      <c r="F3" s="2" t="s">
        <v>3</v>
      </c>
      <c r="G3" t="s">
        <v>78</v>
      </c>
    </row>
    <row r="4" spans="1:7">
      <c r="A4" s="267" t="s">
        <v>0</v>
      </c>
      <c r="B4" s="268">
        <f>(Fonctionnalités!E17)</f>
        <v>0.79349999999999998</v>
      </c>
      <c r="C4" s="269">
        <f>'Assurance Qualité'!B49</f>
        <v>0.53849999999999998</v>
      </c>
      <c r="D4" s="269">
        <f>AVERAGE(B4:C4) - 0.1*E4</f>
        <v>0.66599999999999993</v>
      </c>
      <c r="F4" s="280">
        <v>15</v>
      </c>
      <c r="G4" s="279">
        <f>D4*F4</f>
        <v>9.9899999999999984</v>
      </c>
    </row>
    <row r="5" spans="1:7">
      <c r="A5" s="270" t="s">
        <v>1</v>
      </c>
      <c r="B5" s="271">
        <f>(Fonctionnalités!E39)</f>
        <v>0</v>
      </c>
      <c r="C5" s="272">
        <f>'Assurance Qualité'!D49</f>
        <v>0</v>
      </c>
      <c r="D5" s="272">
        <f>AVERAGE(B5:C5) - 0.1*E5</f>
        <v>0</v>
      </c>
      <c r="F5" s="280">
        <v>20</v>
      </c>
      <c r="G5" s="279">
        <f t="shared" ref="G5:G7" si="0">D5*F5</f>
        <v>0</v>
      </c>
    </row>
    <row r="6" spans="1:7">
      <c r="A6" s="273" t="s">
        <v>2</v>
      </c>
      <c r="B6" s="274">
        <f>(Fonctionnalités!E58)</f>
        <v>0</v>
      </c>
      <c r="C6" s="275">
        <f>'Assurance Qualité'!F49</f>
        <v>0</v>
      </c>
      <c r="D6" s="275">
        <f>AVERAGE(B6:C6) - 0.1*E6</f>
        <v>0</v>
      </c>
      <c r="F6" s="280">
        <v>25</v>
      </c>
      <c r="G6" s="279">
        <f t="shared" si="0"/>
        <v>0</v>
      </c>
    </row>
    <row r="7" spans="1:7">
      <c r="A7" s="276" t="s">
        <v>79</v>
      </c>
      <c r="B7" s="277"/>
      <c r="C7" s="277"/>
      <c r="D7" s="281"/>
      <c r="F7" s="2">
        <v>10</v>
      </c>
      <c r="G7" s="279">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tabSelected="1" topLeftCell="A3" workbookViewId="0">
      <selection activeCell="B13" sqref="B13"/>
    </sheetView>
  </sheetViews>
  <sheetFormatPr defaultRowHeight="15"/>
  <cols>
    <col min="1" max="1" width="73" customWidth="1"/>
    <col min="2" max="2" width="14.42578125" customWidth="1"/>
    <col min="5" max="5" width="11" bestFit="1" customWidth="1"/>
    <col min="6" max="6" width="89.85546875" customWidth="1"/>
    <col min="7" max="7" width="16" bestFit="1" customWidth="1"/>
  </cols>
  <sheetData>
    <row r="1" spans="1:7" ht="18.75">
      <c r="A1" s="300" t="s">
        <v>80</v>
      </c>
      <c r="B1" s="301"/>
      <c r="C1" s="301"/>
      <c r="D1" s="301"/>
      <c r="E1" s="301"/>
      <c r="F1" s="301"/>
    </row>
    <row r="2" spans="1:7">
      <c r="A2" s="218"/>
      <c r="B2" s="218"/>
      <c r="C2" s="219"/>
      <c r="D2" s="219"/>
      <c r="E2" s="218"/>
      <c r="F2" s="219"/>
    </row>
    <row r="3" spans="1:7" ht="18.75">
      <c r="A3" s="300" t="s">
        <v>51</v>
      </c>
      <c r="B3" s="301"/>
      <c r="C3" s="301"/>
      <c r="D3" s="301"/>
      <c r="E3" s="301"/>
      <c r="F3" s="301"/>
    </row>
    <row r="5" spans="1:7" ht="23.25">
      <c r="A5" s="302" t="s">
        <v>0</v>
      </c>
      <c r="B5" s="302"/>
      <c r="C5" s="302"/>
      <c r="D5" s="302"/>
      <c r="E5" s="302"/>
      <c r="F5" s="302"/>
    </row>
    <row r="6" spans="1:7">
      <c r="A6" s="220" t="s">
        <v>52</v>
      </c>
      <c r="B6" s="303" t="s">
        <v>81</v>
      </c>
      <c r="C6" s="303"/>
      <c r="D6" s="303"/>
      <c r="E6" s="303"/>
      <c r="F6" s="304"/>
    </row>
    <row r="7" spans="1:7">
      <c r="A7" s="221" t="s">
        <v>82</v>
      </c>
      <c r="B7" s="222" t="s">
        <v>48</v>
      </c>
      <c r="C7" s="222" t="s">
        <v>83</v>
      </c>
      <c r="D7" s="222" t="s">
        <v>3</v>
      </c>
      <c r="E7" s="222" t="s">
        <v>84</v>
      </c>
      <c r="F7" s="223" t="s">
        <v>85</v>
      </c>
    </row>
    <row r="8" spans="1:7">
      <c r="A8" s="224" t="s">
        <v>86</v>
      </c>
      <c r="B8" s="225">
        <v>1</v>
      </c>
      <c r="C8" s="225">
        <v>0.75</v>
      </c>
      <c r="D8" s="225">
        <v>16</v>
      </c>
      <c r="E8" s="225">
        <f t="shared" ref="E8:E13" si="0">B8*C8*D8</f>
        <v>12</v>
      </c>
      <c r="F8" s="284" t="s">
        <v>87</v>
      </c>
      <c r="G8" s="282" t="s">
        <v>88</v>
      </c>
    </row>
    <row r="9" spans="1:7">
      <c r="A9" s="224" t="s">
        <v>89</v>
      </c>
      <c r="B9" s="225">
        <v>1</v>
      </c>
      <c r="C9" s="225">
        <v>1</v>
      </c>
      <c r="D9" s="225">
        <v>8</v>
      </c>
      <c r="E9" s="225">
        <f t="shared" si="0"/>
        <v>8</v>
      </c>
      <c r="F9" s="285"/>
      <c r="G9" s="282" t="s">
        <v>90</v>
      </c>
    </row>
    <row r="10" spans="1:7">
      <c r="A10" s="224" t="s">
        <v>91</v>
      </c>
      <c r="B10" s="225">
        <v>0.85</v>
      </c>
      <c r="C10" s="225">
        <v>1</v>
      </c>
      <c r="D10" s="225">
        <v>10</v>
      </c>
      <c r="E10" s="225">
        <f t="shared" si="0"/>
        <v>8.5</v>
      </c>
      <c r="F10" s="285" t="s">
        <v>92</v>
      </c>
      <c r="G10" s="282" t="s">
        <v>90</v>
      </c>
    </row>
    <row r="11" spans="1:7" ht="105">
      <c r="A11" s="224" t="s">
        <v>93</v>
      </c>
      <c r="B11" s="225">
        <v>0.65</v>
      </c>
      <c r="C11" s="225">
        <v>0.75</v>
      </c>
      <c r="D11" s="225">
        <v>12</v>
      </c>
      <c r="E11" s="225">
        <f t="shared" si="0"/>
        <v>5.8500000000000005</v>
      </c>
      <c r="F11" s="284" t="s">
        <v>94</v>
      </c>
      <c r="G11" s="282" t="s">
        <v>90</v>
      </c>
    </row>
    <row r="12" spans="1:7" ht="120">
      <c r="A12" s="224" t="s">
        <v>95</v>
      </c>
      <c r="B12" s="225">
        <v>0.7</v>
      </c>
      <c r="C12" s="225">
        <v>0.5</v>
      </c>
      <c r="D12" s="225">
        <v>10</v>
      </c>
      <c r="E12" s="225">
        <f t="shared" si="0"/>
        <v>3.5</v>
      </c>
      <c r="F12" s="284" t="s">
        <v>96</v>
      </c>
      <c r="G12" s="282" t="s">
        <v>97</v>
      </c>
    </row>
    <row r="13" spans="1:7" ht="30">
      <c r="A13" s="224" t="s">
        <v>98</v>
      </c>
      <c r="B13" s="225">
        <v>1</v>
      </c>
      <c r="C13" s="225">
        <v>1</v>
      </c>
      <c r="D13" s="225">
        <v>12</v>
      </c>
      <c r="E13" s="225">
        <f t="shared" si="0"/>
        <v>12</v>
      </c>
      <c r="F13" s="284" t="s">
        <v>99</v>
      </c>
      <c r="G13" s="282" t="s">
        <v>88</v>
      </c>
    </row>
    <row r="14" spans="1:7" ht="45">
      <c r="A14" s="224" t="s">
        <v>100</v>
      </c>
      <c r="B14" s="225">
        <v>1</v>
      </c>
      <c r="C14" s="225">
        <v>1</v>
      </c>
      <c r="D14" s="225">
        <v>12</v>
      </c>
      <c r="E14" s="225">
        <f t="shared" ref="E14:E16" si="1">B14*C14*D14</f>
        <v>12</v>
      </c>
      <c r="F14" s="284" t="s">
        <v>101</v>
      </c>
      <c r="G14" s="282" t="s">
        <v>97</v>
      </c>
    </row>
    <row r="15" spans="1:7">
      <c r="A15" s="224" t="s">
        <v>102</v>
      </c>
      <c r="B15" s="225">
        <v>1</v>
      </c>
      <c r="C15" s="225">
        <v>1</v>
      </c>
      <c r="D15" s="225">
        <v>10</v>
      </c>
      <c r="E15" s="225">
        <f t="shared" si="1"/>
        <v>10</v>
      </c>
      <c r="F15" s="285" t="s">
        <v>103</v>
      </c>
      <c r="G15" s="282" t="s">
        <v>97</v>
      </c>
    </row>
    <row r="16" spans="1:7">
      <c r="A16" s="224" t="s">
        <v>104</v>
      </c>
      <c r="B16" s="225">
        <v>1</v>
      </c>
      <c r="C16" s="225">
        <v>0.75</v>
      </c>
      <c r="D16" s="225">
        <v>10</v>
      </c>
      <c r="E16" s="225">
        <f t="shared" si="1"/>
        <v>7.5</v>
      </c>
      <c r="F16" s="285" t="s">
        <v>105</v>
      </c>
      <c r="G16" s="282" t="s">
        <v>88</v>
      </c>
    </row>
    <row r="17" spans="1:6">
      <c r="A17" s="226" t="s">
        <v>106</v>
      </c>
      <c r="B17" s="305"/>
      <c r="C17" s="305"/>
      <c r="D17" s="286">
        <f>SUM(D8:D16)</f>
        <v>100</v>
      </c>
      <c r="E17" s="278">
        <f>SUM(E8:E16)/D17 - E19*D19 - E18*D18</f>
        <v>0.79349999999999998</v>
      </c>
      <c r="F17" s="227"/>
    </row>
    <row r="18" spans="1:6">
      <c r="A18" s="228" t="s">
        <v>107</v>
      </c>
      <c r="D18" s="229">
        <v>0.15</v>
      </c>
    </row>
    <row r="19" spans="1:6">
      <c r="A19" s="228" t="s">
        <v>108</v>
      </c>
      <c r="D19" s="229">
        <v>0.2</v>
      </c>
    </row>
    <row r="20" spans="1:6" ht="23.25">
      <c r="A20" s="306" t="s">
        <v>1</v>
      </c>
      <c r="B20" s="307"/>
      <c r="C20" s="307"/>
      <c r="D20" s="307"/>
      <c r="E20" s="307"/>
      <c r="F20" s="308"/>
    </row>
    <row r="21" spans="1:6" ht="25.5" customHeight="1">
      <c r="A21" s="238" t="s">
        <v>52</v>
      </c>
      <c r="B21" s="292"/>
      <c r="C21" s="293"/>
      <c r="D21" s="293"/>
      <c r="E21" s="293"/>
      <c r="F21" s="294"/>
    </row>
    <row r="22" spans="1:6">
      <c r="A22" s="238" t="s">
        <v>82</v>
      </c>
      <c r="B22" s="230" t="s">
        <v>48</v>
      </c>
      <c r="C22" s="230" t="s">
        <v>83</v>
      </c>
      <c r="D22" s="230" t="s">
        <v>3</v>
      </c>
      <c r="E22" s="230" t="s">
        <v>84</v>
      </c>
      <c r="F22" s="239" t="s">
        <v>85</v>
      </c>
    </row>
    <row r="23" spans="1:6">
      <c r="A23" s="238" t="s">
        <v>109</v>
      </c>
      <c r="B23" s="252"/>
      <c r="C23" s="252"/>
      <c r="D23" s="230">
        <v>12</v>
      </c>
      <c r="E23" s="230">
        <f>B23*C23*D23</f>
        <v>0</v>
      </c>
      <c r="F23" s="239"/>
    </row>
    <row r="24" spans="1:6">
      <c r="A24" s="238" t="s">
        <v>110</v>
      </c>
      <c r="B24" s="252"/>
      <c r="C24" s="252"/>
      <c r="D24" s="230">
        <v>8</v>
      </c>
      <c r="E24" s="230">
        <f>B24*C24*D24</f>
        <v>0</v>
      </c>
      <c r="F24" s="239"/>
    </row>
    <row r="25" spans="1:6">
      <c r="A25" s="238" t="s">
        <v>111</v>
      </c>
      <c r="B25" s="252"/>
      <c r="C25" s="252"/>
      <c r="D25" s="230">
        <v>8</v>
      </c>
      <c r="E25" s="230">
        <f>B25*C25*D25</f>
        <v>0</v>
      </c>
      <c r="F25" s="239"/>
    </row>
    <row r="26" spans="1:6">
      <c r="A26" s="238" t="s">
        <v>112</v>
      </c>
      <c r="B26" s="252"/>
      <c r="C26" s="252"/>
      <c r="D26" s="230">
        <v>4</v>
      </c>
      <c r="E26" s="230">
        <f>B26*C26*D26</f>
        <v>0</v>
      </c>
      <c r="F26" s="239"/>
    </row>
    <row r="27" spans="1:6">
      <c r="A27" s="238" t="s">
        <v>113</v>
      </c>
      <c r="B27" s="252"/>
      <c r="C27" s="252"/>
      <c r="D27" s="230">
        <v>5</v>
      </c>
      <c r="E27" s="230">
        <f>B27*C27*D27</f>
        <v>0</v>
      </c>
      <c r="F27" s="239"/>
    </row>
    <row r="28" spans="1:6">
      <c r="A28" s="238" t="s">
        <v>114</v>
      </c>
      <c r="B28" s="252"/>
      <c r="C28" s="252"/>
      <c r="D28" s="230">
        <v>5</v>
      </c>
      <c r="E28" s="230">
        <f t="shared" ref="E28:E38" si="2">B28*C28*D28</f>
        <v>0</v>
      </c>
      <c r="F28" s="239"/>
    </row>
    <row r="29" spans="1:6">
      <c r="A29" s="238" t="s">
        <v>115</v>
      </c>
      <c r="B29" s="252"/>
      <c r="C29" s="252"/>
      <c r="D29" s="230">
        <v>14</v>
      </c>
      <c r="E29" s="230">
        <f t="shared" si="2"/>
        <v>0</v>
      </c>
      <c r="F29" s="239"/>
    </row>
    <row r="30" spans="1:6">
      <c r="A30" s="238" t="s">
        <v>116</v>
      </c>
      <c r="B30" s="252"/>
      <c r="C30" s="252"/>
      <c r="D30" s="230">
        <v>6</v>
      </c>
      <c r="E30" s="230">
        <f t="shared" si="2"/>
        <v>0</v>
      </c>
      <c r="F30" s="239"/>
    </row>
    <row r="31" spans="1:6">
      <c r="A31" s="238" t="s">
        <v>117</v>
      </c>
      <c r="B31" s="252"/>
      <c r="C31" s="252"/>
      <c r="D31" s="230">
        <v>8</v>
      </c>
      <c r="E31" s="230">
        <f t="shared" si="2"/>
        <v>0</v>
      </c>
      <c r="F31" s="239"/>
    </row>
    <row r="32" spans="1:6">
      <c r="A32" s="238" t="s">
        <v>118</v>
      </c>
      <c r="B32" s="252"/>
      <c r="C32" s="252"/>
      <c r="D32" s="230">
        <v>4</v>
      </c>
      <c r="E32" s="230">
        <f t="shared" si="2"/>
        <v>0</v>
      </c>
      <c r="F32" s="239"/>
    </row>
    <row r="33" spans="1:6">
      <c r="A33" s="238" t="s">
        <v>119</v>
      </c>
      <c r="B33" s="252"/>
      <c r="C33" s="252"/>
      <c r="D33" s="230">
        <v>4</v>
      </c>
      <c r="E33" s="230">
        <f t="shared" si="2"/>
        <v>0</v>
      </c>
      <c r="F33" s="239"/>
    </row>
    <row r="34" spans="1:6">
      <c r="A34" s="251" t="s">
        <v>120</v>
      </c>
      <c r="B34" s="252"/>
      <c r="C34" s="252"/>
      <c r="D34" s="252">
        <v>6</v>
      </c>
      <c r="E34" s="230">
        <f t="shared" si="2"/>
        <v>0</v>
      </c>
      <c r="F34" s="253"/>
    </row>
    <row r="35" spans="1:6">
      <c r="A35" s="251" t="s">
        <v>121</v>
      </c>
      <c r="B35" s="252"/>
      <c r="C35" s="252"/>
      <c r="D35" s="252">
        <v>6</v>
      </c>
      <c r="E35" s="230">
        <f t="shared" si="2"/>
        <v>0</v>
      </c>
      <c r="F35" s="253"/>
    </row>
    <row r="36" spans="1:6">
      <c r="A36" s="251" t="s">
        <v>122</v>
      </c>
      <c r="B36" s="252"/>
      <c r="C36" s="252"/>
      <c r="D36" s="252">
        <v>4</v>
      </c>
      <c r="E36" s="230">
        <f t="shared" si="2"/>
        <v>0</v>
      </c>
      <c r="F36" s="253"/>
    </row>
    <row r="37" spans="1:6">
      <c r="A37" s="251" t="s">
        <v>123</v>
      </c>
      <c r="B37" s="252"/>
      <c r="C37" s="252"/>
      <c r="D37" s="252">
        <v>4</v>
      </c>
      <c r="E37" s="230">
        <f t="shared" si="2"/>
        <v>0</v>
      </c>
      <c r="F37" s="253"/>
    </row>
    <row r="38" spans="1:6">
      <c r="A38" s="251" t="s">
        <v>124</v>
      </c>
      <c r="B38" s="252"/>
      <c r="C38" s="252"/>
      <c r="D38" s="252">
        <v>2</v>
      </c>
      <c r="E38" s="230">
        <f t="shared" si="2"/>
        <v>0</v>
      </c>
      <c r="F38" s="253"/>
    </row>
    <row r="39" spans="1:6">
      <c r="A39" s="240" t="s">
        <v>106</v>
      </c>
      <c r="B39" s="241"/>
      <c r="C39" s="262"/>
      <c r="D39" s="262">
        <f>SUM(D23:D38)</f>
        <v>100</v>
      </c>
      <c r="E39" s="242">
        <f>SUM(E23:E38)/D39 -E40*D40 -E41*D41-E42*D42</f>
        <v>0</v>
      </c>
      <c r="F39" s="243"/>
    </row>
    <row r="40" spans="1:6">
      <c r="A40" s="231" t="s">
        <v>107</v>
      </c>
      <c r="C40" s="264"/>
      <c r="D40" s="263">
        <v>0.15</v>
      </c>
    </row>
    <row r="41" spans="1:6">
      <c r="A41" s="231" t="s">
        <v>108</v>
      </c>
      <c r="D41" s="232">
        <v>0.2</v>
      </c>
    </row>
    <row r="42" spans="1:6">
      <c r="A42" s="231" t="s">
        <v>125</v>
      </c>
      <c r="D42" s="233">
        <v>0.05</v>
      </c>
    </row>
    <row r="43" spans="1:6" ht="23.25">
      <c r="A43" s="295" t="s">
        <v>2</v>
      </c>
      <c r="B43" s="296"/>
      <c r="C43" s="296"/>
      <c r="D43" s="296"/>
      <c r="E43" s="296"/>
      <c r="F43" s="297"/>
    </row>
    <row r="44" spans="1:6">
      <c r="A44" s="244" t="s">
        <v>52</v>
      </c>
      <c r="B44" s="298"/>
      <c r="C44" s="298"/>
      <c r="D44" s="298"/>
      <c r="E44" s="298"/>
      <c r="F44" s="299"/>
    </row>
    <row r="45" spans="1:6">
      <c r="A45" s="245" t="s">
        <v>82</v>
      </c>
      <c r="B45" s="234" t="s">
        <v>48</v>
      </c>
      <c r="C45" s="234" t="s">
        <v>83</v>
      </c>
      <c r="D45" s="234" t="s">
        <v>3</v>
      </c>
      <c r="E45" s="234" t="s">
        <v>84</v>
      </c>
      <c r="F45" s="246" t="s">
        <v>85</v>
      </c>
    </row>
    <row r="46" spans="1:6">
      <c r="A46" s="247" t="s">
        <v>126</v>
      </c>
      <c r="B46" s="235"/>
      <c r="C46" s="235"/>
      <c r="D46" s="235">
        <v>5</v>
      </c>
      <c r="E46" s="235">
        <f t="shared" ref="E46:E52" si="3">B46*C46*D46</f>
        <v>0</v>
      </c>
      <c r="F46" s="246"/>
    </row>
    <row r="47" spans="1:6">
      <c r="A47" s="247" t="s">
        <v>127</v>
      </c>
      <c r="B47" s="235"/>
      <c r="C47" s="235"/>
      <c r="D47" s="235">
        <v>10</v>
      </c>
      <c r="E47" s="235">
        <f t="shared" si="3"/>
        <v>0</v>
      </c>
      <c r="F47" s="248"/>
    </row>
    <row r="48" spans="1:6">
      <c r="A48" s="247" t="s">
        <v>128</v>
      </c>
      <c r="B48" s="235"/>
      <c r="C48" s="235"/>
      <c r="D48" s="235">
        <v>8</v>
      </c>
      <c r="E48" s="235">
        <f t="shared" si="3"/>
        <v>0</v>
      </c>
      <c r="F48" s="246"/>
    </row>
    <row r="49" spans="1:6">
      <c r="A49" s="247" t="s">
        <v>129</v>
      </c>
      <c r="B49" s="235"/>
      <c r="C49" s="235"/>
      <c r="D49" s="235">
        <v>6</v>
      </c>
      <c r="E49" s="235">
        <f t="shared" si="3"/>
        <v>0</v>
      </c>
      <c r="F49" s="248"/>
    </row>
    <row r="50" spans="1:6">
      <c r="A50" s="247" t="s">
        <v>130</v>
      </c>
      <c r="B50" s="235"/>
      <c r="C50" s="235"/>
      <c r="D50" s="235">
        <v>6</v>
      </c>
      <c r="E50" s="235">
        <f t="shared" si="3"/>
        <v>0</v>
      </c>
      <c r="F50" s="246"/>
    </row>
    <row r="51" spans="1:6">
      <c r="A51" s="247" t="s">
        <v>131</v>
      </c>
      <c r="B51" s="235"/>
      <c r="C51" s="235"/>
      <c r="D51" s="235">
        <v>15</v>
      </c>
      <c r="E51" s="235">
        <f t="shared" si="3"/>
        <v>0</v>
      </c>
      <c r="F51" s="246"/>
    </row>
    <row r="52" spans="1:6">
      <c r="A52" s="247" t="s">
        <v>132</v>
      </c>
      <c r="B52" s="235"/>
      <c r="C52" s="235"/>
      <c r="D52" s="235">
        <v>8</v>
      </c>
      <c r="E52" s="235">
        <f t="shared" si="3"/>
        <v>0</v>
      </c>
      <c r="F52" s="246"/>
    </row>
    <row r="53" spans="1:6">
      <c r="A53" s="247" t="s">
        <v>133</v>
      </c>
      <c r="B53" s="255"/>
      <c r="C53" s="255"/>
      <c r="D53" s="235">
        <v>12</v>
      </c>
      <c r="E53" s="235">
        <f t="shared" ref="E53:E57" si="4">B53*C53*D53</f>
        <v>0</v>
      </c>
      <c r="F53" s="246"/>
    </row>
    <row r="54" spans="1:6">
      <c r="A54" s="259" t="s">
        <v>134</v>
      </c>
      <c r="B54" s="257"/>
      <c r="C54" s="257"/>
      <c r="D54" s="254">
        <v>12</v>
      </c>
      <c r="E54" s="235">
        <f t="shared" si="4"/>
        <v>0</v>
      </c>
      <c r="F54" s="256"/>
    </row>
    <row r="55" spans="1:6">
      <c r="A55" s="259" t="s">
        <v>135</v>
      </c>
      <c r="B55" s="257"/>
      <c r="C55" s="257"/>
      <c r="D55" s="254">
        <v>12</v>
      </c>
      <c r="E55" s="235">
        <f t="shared" si="4"/>
        <v>0</v>
      </c>
      <c r="F55" s="256"/>
    </row>
    <row r="56" spans="1:6">
      <c r="A56" s="259" t="s">
        <v>136</v>
      </c>
      <c r="B56" s="257"/>
      <c r="C56" s="257"/>
      <c r="D56" s="254">
        <v>4</v>
      </c>
      <c r="E56" s="235">
        <f t="shared" si="4"/>
        <v>0</v>
      </c>
      <c r="F56" s="256"/>
    </row>
    <row r="57" spans="1:6">
      <c r="A57" s="259" t="s">
        <v>124</v>
      </c>
      <c r="B57" s="257"/>
      <c r="C57" s="257"/>
      <c r="D57" s="254">
        <v>2</v>
      </c>
      <c r="E57" s="235">
        <f t="shared" si="4"/>
        <v>0</v>
      </c>
      <c r="F57" s="256"/>
    </row>
    <row r="58" spans="1:6">
      <c r="A58" s="260" t="s">
        <v>106</v>
      </c>
      <c r="B58" s="258"/>
      <c r="C58" s="258"/>
      <c r="D58" s="261">
        <f>SUM(D46:D57)</f>
        <v>100</v>
      </c>
      <c r="E58" s="249">
        <f>SUM(E46:E57)/D58 - D59*E59  - D60*E60 - D61*E61</f>
        <v>0</v>
      </c>
      <c r="F58" s="250"/>
    </row>
    <row r="59" spans="1:6">
      <c r="A59" s="236" t="s">
        <v>107</v>
      </c>
      <c r="D59" s="232">
        <v>0.15</v>
      </c>
    </row>
    <row r="60" spans="1:6">
      <c r="A60" s="236" t="s">
        <v>108</v>
      </c>
      <c r="D60" s="232">
        <v>0.2</v>
      </c>
    </row>
    <row r="61" spans="1:6">
      <c r="A61" s="237" t="s">
        <v>125</v>
      </c>
      <c r="D61" s="233">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opLeftCell="A29" zoomScaleNormal="100" workbookViewId="0">
      <selection activeCell="B45" sqref="B45"/>
    </sheetView>
  </sheetViews>
  <sheetFormatPr defaultRowHeight="14.25"/>
  <cols>
    <col min="1" max="1" width="68.7109375" style="1" customWidth="1"/>
    <col min="2" max="3" width="12.7109375" style="1" customWidth="1"/>
    <col min="4" max="7" width="12.7109375" customWidth="1"/>
    <col min="8" max="8" width="27.85546875" customWidth="1"/>
    <col min="9" max="9" width="12.7109375" customWidth="1"/>
    <col min="10" max="10" width="255.7109375" bestFit="1" customWidth="1"/>
    <col min="11" max="12" width="15.7109375" customWidth="1"/>
    <col min="13" max="1025" width="11.42578125"/>
  </cols>
  <sheetData>
    <row r="1" spans="1:13" ht="18.399999999999999" customHeight="1">
      <c r="A1" s="316" t="s">
        <v>80</v>
      </c>
      <c r="B1" s="317"/>
      <c r="C1" s="317"/>
      <c r="D1" s="317"/>
      <c r="E1" s="317"/>
      <c r="F1" s="317"/>
      <c r="G1" s="318"/>
      <c r="H1" s="217"/>
      <c r="I1" s="217"/>
    </row>
    <row r="2" spans="1:13" ht="15">
      <c r="H2" s="200"/>
      <c r="I2" s="200"/>
    </row>
    <row r="3" spans="1:13" ht="18.399999999999999" customHeight="1">
      <c r="A3" s="319" t="s">
        <v>54</v>
      </c>
      <c r="B3" s="320"/>
      <c r="C3" s="320"/>
      <c r="D3" s="320"/>
      <c r="E3" s="320"/>
      <c r="F3" s="320"/>
      <c r="G3" s="321"/>
      <c r="H3" s="196"/>
      <c r="I3" s="196"/>
    </row>
    <row r="4" spans="1:13" ht="18.75">
      <c r="A4" s="145"/>
      <c r="B4" s="146"/>
      <c r="C4" s="146"/>
      <c r="D4" s="146"/>
      <c r="E4" s="146"/>
      <c r="F4" s="146"/>
      <c r="G4" s="146"/>
      <c r="H4" s="146"/>
      <c r="I4" s="146"/>
    </row>
    <row r="5" spans="1:13" ht="18.399999999999999" customHeight="1">
      <c r="A5" s="324" t="s">
        <v>137</v>
      </c>
      <c r="B5" s="326" t="s">
        <v>0</v>
      </c>
      <c r="C5" s="326"/>
      <c r="D5" s="327" t="s">
        <v>1</v>
      </c>
      <c r="E5" s="327"/>
      <c r="F5" s="328" t="s">
        <v>2</v>
      </c>
      <c r="G5" s="329"/>
      <c r="H5" s="195"/>
      <c r="I5" s="195"/>
      <c r="J5" s="322" t="s">
        <v>85</v>
      </c>
      <c r="K5" s="323"/>
      <c r="L5" s="323"/>
    </row>
    <row r="6" spans="1:13" ht="18.75">
      <c r="A6" s="325"/>
      <c r="B6" s="147" t="s">
        <v>48</v>
      </c>
      <c r="C6" s="148" t="s">
        <v>138</v>
      </c>
      <c r="D6" s="149" t="s">
        <v>48</v>
      </c>
      <c r="E6" s="150" t="s">
        <v>138</v>
      </c>
      <c r="F6" s="151" t="s">
        <v>48</v>
      </c>
      <c r="G6" s="202" t="s">
        <v>138</v>
      </c>
      <c r="H6" s="195"/>
      <c r="I6" s="195"/>
      <c r="J6" s="152" t="s">
        <v>0</v>
      </c>
      <c r="K6" s="152" t="s">
        <v>1</v>
      </c>
      <c r="L6" s="152" t="s">
        <v>2</v>
      </c>
      <c r="M6" s="152"/>
    </row>
    <row r="7" spans="1:13" ht="18.399999999999999" customHeight="1">
      <c r="A7" s="309" t="s">
        <v>139</v>
      </c>
      <c r="B7" s="310"/>
      <c r="C7" s="310"/>
      <c r="D7" s="310"/>
      <c r="E7" s="310"/>
      <c r="F7" s="310"/>
      <c r="G7" s="311"/>
      <c r="H7" s="196" t="s">
        <v>90</v>
      </c>
      <c r="I7" s="196"/>
    </row>
    <row r="8" spans="1:13" ht="71.25" customHeight="1">
      <c r="A8" s="203" t="s">
        <v>140</v>
      </c>
      <c r="B8" s="153">
        <v>0.6</v>
      </c>
      <c r="C8" s="154">
        <v>8</v>
      </c>
      <c r="D8" s="155"/>
      <c r="E8" s="156">
        <v>8</v>
      </c>
      <c r="F8" s="157"/>
      <c r="G8" s="204">
        <v>8</v>
      </c>
      <c r="H8" s="197"/>
      <c r="I8" s="197"/>
      <c r="J8" s="1" t="s">
        <v>141</v>
      </c>
    </row>
    <row r="9" spans="1:13" ht="15">
      <c r="A9" s="205" t="s">
        <v>142</v>
      </c>
      <c r="B9" s="158">
        <v>0</v>
      </c>
      <c r="C9" s="159">
        <v>2</v>
      </c>
      <c r="D9" s="160"/>
      <c r="E9" s="161">
        <v>2</v>
      </c>
      <c r="F9" s="162"/>
      <c r="G9" s="206">
        <v>2</v>
      </c>
      <c r="H9" s="197"/>
      <c r="I9" s="197"/>
      <c r="J9" t="s">
        <v>143</v>
      </c>
    </row>
    <row r="10" spans="1:13" ht="15">
      <c r="A10" s="207" t="s">
        <v>144</v>
      </c>
      <c r="B10" s="158">
        <v>0.9</v>
      </c>
      <c r="C10" s="163">
        <v>4</v>
      </c>
      <c r="D10" s="160"/>
      <c r="E10" s="164">
        <v>4</v>
      </c>
      <c r="F10" s="162"/>
      <c r="G10" s="208">
        <v>4</v>
      </c>
      <c r="H10" s="197"/>
      <c r="I10" s="197"/>
      <c r="J10" s="1" t="s">
        <v>145</v>
      </c>
    </row>
    <row r="11" spans="1:13" ht="15">
      <c r="A11" s="209" t="s">
        <v>146</v>
      </c>
      <c r="B11" s="187">
        <f>SUMPRODUCT(B8:B10,C8:C10)</f>
        <v>8.4</v>
      </c>
      <c r="C11" s="165">
        <f>SUM(C8:C10)</f>
        <v>14</v>
      </c>
      <c r="D11" s="188">
        <f>SUMPRODUCT(D8:D10,E8:E10)</f>
        <v>0</v>
      </c>
      <c r="E11" s="166">
        <f>SUM(E8:E10)</f>
        <v>14</v>
      </c>
      <c r="F11" s="167">
        <f>SUMPRODUCT(F8:F10,G8:G10)</f>
        <v>0</v>
      </c>
      <c r="G11" s="208">
        <f>SUM(G8:G10)</f>
        <v>14</v>
      </c>
      <c r="H11" s="197"/>
      <c r="I11" s="197"/>
    </row>
    <row r="12" spans="1:13" ht="18.399999999999999" customHeight="1">
      <c r="A12" s="309" t="s">
        <v>147</v>
      </c>
      <c r="B12" s="310"/>
      <c r="C12" s="310"/>
      <c r="D12" s="310"/>
      <c r="E12" s="310"/>
      <c r="F12" s="310"/>
      <c r="G12" s="311"/>
      <c r="H12" s="196" t="s">
        <v>90</v>
      </c>
      <c r="I12" s="196"/>
    </row>
    <row r="13" spans="1:13" ht="45">
      <c r="A13" s="203" t="s">
        <v>148</v>
      </c>
      <c r="B13" s="168">
        <v>0.7</v>
      </c>
      <c r="C13" s="159">
        <v>6</v>
      </c>
      <c r="D13" s="169"/>
      <c r="E13" s="161">
        <v>6</v>
      </c>
      <c r="F13" s="170"/>
      <c r="G13" s="204">
        <v>6</v>
      </c>
      <c r="H13" s="198"/>
      <c r="I13" s="197"/>
      <c r="J13" s="1" t="s">
        <v>149</v>
      </c>
    </row>
    <row r="14" spans="1:13" ht="30">
      <c r="A14" s="205" t="s">
        <v>150</v>
      </c>
      <c r="B14" s="171">
        <v>1</v>
      </c>
      <c r="C14" s="159">
        <v>2</v>
      </c>
      <c r="D14" s="172"/>
      <c r="E14" s="161">
        <v>2</v>
      </c>
      <c r="F14" s="173"/>
      <c r="G14" s="206">
        <v>2</v>
      </c>
      <c r="H14" s="198"/>
      <c r="I14" s="197"/>
    </row>
    <row r="15" spans="1:13" ht="15">
      <c r="A15" s="205" t="s">
        <v>151</v>
      </c>
      <c r="B15" s="171">
        <v>1</v>
      </c>
      <c r="C15" s="159">
        <v>3</v>
      </c>
      <c r="D15" s="172"/>
      <c r="E15" s="161">
        <v>3</v>
      </c>
      <c r="F15" s="173"/>
      <c r="G15" s="206">
        <v>3</v>
      </c>
      <c r="H15" s="198"/>
      <c r="I15" s="197"/>
    </row>
    <row r="16" spans="1:13" ht="60">
      <c r="A16" s="207" t="s">
        <v>152</v>
      </c>
      <c r="B16" s="174">
        <v>0.75</v>
      </c>
      <c r="C16" s="159">
        <v>2</v>
      </c>
      <c r="D16" s="175"/>
      <c r="E16" s="161">
        <v>2</v>
      </c>
      <c r="F16" s="173"/>
      <c r="G16" s="206">
        <v>2</v>
      </c>
      <c r="H16" s="198"/>
      <c r="I16" s="197"/>
      <c r="J16" s="1" t="s">
        <v>153</v>
      </c>
    </row>
    <row r="17" spans="1:10" ht="15">
      <c r="A17" s="209" t="s">
        <v>146</v>
      </c>
      <c r="B17" s="187">
        <f>SUMPRODUCT(B13:B16,C13:C16)</f>
        <v>10.7</v>
      </c>
      <c r="C17" s="163">
        <f>SUM(C13:C16)</f>
        <v>13</v>
      </c>
      <c r="D17" s="188">
        <f>SUMPRODUCT(D13:D16,E13:E16)</f>
        <v>0</v>
      </c>
      <c r="E17" s="164">
        <f>SUM(E13:E16)</f>
        <v>13</v>
      </c>
      <c r="F17" s="176">
        <f>SUMPRODUCT(F13:F16,G13:G16)</f>
        <v>0</v>
      </c>
      <c r="G17" s="208">
        <f>SUM(G13:G16)</f>
        <v>13</v>
      </c>
      <c r="H17" s="198"/>
      <c r="I17" s="197"/>
    </row>
    <row r="18" spans="1:10" ht="18.399999999999999" customHeight="1">
      <c r="A18" s="309" t="s">
        <v>154</v>
      </c>
      <c r="B18" s="310"/>
      <c r="C18" s="310"/>
      <c r="D18" s="310"/>
      <c r="E18" s="310"/>
      <c r="F18" s="310"/>
      <c r="G18" s="311"/>
      <c r="H18" s="196" t="s">
        <v>97</v>
      </c>
      <c r="I18" s="196"/>
    </row>
    <row r="19" spans="1:10" ht="15">
      <c r="A19" s="205" t="s">
        <v>155</v>
      </c>
      <c r="B19" s="158">
        <v>1</v>
      </c>
      <c r="C19" s="159">
        <v>2</v>
      </c>
      <c r="D19" s="160"/>
      <c r="E19" s="161">
        <v>2</v>
      </c>
      <c r="F19" s="162"/>
      <c r="G19" s="206">
        <v>2</v>
      </c>
      <c r="H19" s="198"/>
      <c r="I19" s="197"/>
    </row>
    <row r="20" spans="1:10" ht="15">
      <c r="A20" s="207" t="s">
        <v>156</v>
      </c>
      <c r="B20" s="158">
        <v>1</v>
      </c>
      <c r="C20" s="163">
        <v>2</v>
      </c>
      <c r="D20" s="160"/>
      <c r="E20" s="164">
        <v>2</v>
      </c>
      <c r="F20" s="162"/>
      <c r="G20" s="208">
        <v>2</v>
      </c>
      <c r="H20" s="198"/>
      <c r="I20" s="197"/>
    </row>
    <row r="21" spans="1:10" ht="15">
      <c r="A21" s="209" t="s">
        <v>146</v>
      </c>
      <c r="B21" s="187">
        <f>SUMPRODUCT(B19:B20,C19:C20)</f>
        <v>4</v>
      </c>
      <c r="C21" s="165">
        <f>SUM(C19:C20)</f>
        <v>4</v>
      </c>
      <c r="D21" s="188">
        <f>SUMPRODUCT(D19:D20,E19:E20)</f>
        <v>0</v>
      </c>
      <c r="E21" s="166">
        <f>SUM(E19:E20)</f>
        <v>4</v>
      </c>
      <c r="F21" s="167">
        <f>SUMPRODUCT(F19:F20,G19:G20)</f>
        <v>0</v>
      </c>
      <c r="G21" s="208">
        <f>SUM(G19:G20)</f>
        <v>4</v>
      </c>
      <c r="H21" s="198"/>
      <c r="I21" s="197"/>
    </row>
    <row r="22" spans="1:10" ht="18.399999999999999" customHeight="1">
      <c r="A22" s="309" t="s">
        <v>157</v>
      </c>
      <c r="B22" s="310"/>
      <c r="C22" s="310"/>
      <c r="D22" s="310"/>
      <c r="E22" s="310"/>
      <c r="F22" s="310"/>
      <c r="G22" s="311"/>
      <c r="H22" s="196" t="s">
        <v>97</v>
      </c>
      <c r="I22" s="196"/>
    </row>
    <row r="23" spans="1:10" ht="30">
      <c r="A23" s="207" t="s">
        <v>158</v>
      </c>
      <c r="B23" s="171">
        <v>0.5</v>
      </c>
      <c r="C23" s="163">
        <v>4</v>
      </c>
      <c r="D23" s="172"/>
      <c r="E23" s="164">
        <v>4</v>
      </c>
      <c r="F23" s="177"/>
      <c r="G23" s="208">
        <v>4</v>
      </c>
      <c r="H23" s="198"/>
      <c r="I23" s="197"/>
      <c r="J23" s="1" t="s">
        <v>159</v>
      </c>
    </row>
    <row r="24" spans="1:10" ht="45">
      <c r="A24" s="207" t="s">
        <v>160</v>
      </c>
      <c r="B24" s="171">
        <v>0.4</v>
      </c>
      <c r="C24" s="163">
        <v>5</v>
      </c>
      <c r="D24" s="172"/>
      <c r="E24" s="164">
        <v>5</v>
      </c>
      <c r="F24" s="177"/>
      <c r="G24" s="208">
        <v>5</v>
      </c>
      <c r="H24" s="198"/>
      <c r="I24" s="197"/>
      <c r="J24" s="1" t="s">
        <v>161</v>
      </c>
    </row>
    <row r="25" spans="1:10" ht="15">
      <c r="A25" s="209" t="s">
        <v>146</v>
      </c>
      <c r="B25" s="187">
        <f>SUMPRODUCT(B23:B24,C23:C24)</f>
        <v>4</v>
      </c>
      <c r="C25" s="165">
        <f>SUM(C23:C24)</f>
        <v>9</v>
      </c>
      <c r="D25" s="188">
        <f>SUMPRODUCT(D23:D24,E23:E24)</f>
        <v>0</v>
      </c>
      <c r="E25" s="166">
        <f>SUM(E23:E24)</f>
        <v>9</v>
      </c>
      <c r="F25" s="167">
        <f>SUMPRODUCT(F23:F24,G23:G24)</f>
        <v>0</v>
      </c>
      <c r="G25" s="208">
        <f>SUM(G23:G24)</f>
        <v>9</v>
      </c>
      <c r="H25" s="198"/>
      <c r="I25" s="197"/>
    </row>
    <row r="26" spans="1:10" ht="18.399999999999999" customHeight="1">
      <c r="A26" s="309" t="s">
        <v>162</v>
      </c>
      <c r="B26" s="310"/>
      <c r="C26" s="310"/>
      <c r="D26" s="310"/>
      <c r="E26" s="310"/>
      <c r="F26" s="310"/>
      <c r="G26" s="311"/>
      <c r="H26" s="196" t="s">
        <v>88</v>
      </c>
      <c r="I26" s="196"/>
    </row>
    <row r="27" spans="1:10" ht="15">
      <c r="A27" s="203" t="s">
        <v>163</v>
      </c>
      <c r="B27" s="178">
        <v>0</v>
      </c>
      <c r="C27" s="154">
        <v>2</v>
      </c>
      <c r="D27" s="179"/>
      <c r="E27" s="156">
        <v>2</v>
      </c>
      <c r="F27" s="180"/>
      <c r="G27" s="204">
        <v>2</v>
      </c>
      <c r="H27" s="198"/>
      <c r="I27" s="197"/>
      <c r="J27" t="s">
        <v>164</v>
      </c>
    </row>
    <row r="28" spans="1:10" ht="30">
      <c r="A28" s="205" t="s">
        <v>165</v>
      </c>
      <c r="B28" s="171">
        <v>0.5</v>
      </c>
      <c r="C28" s="159">
        <v>3</v>
      </c>
      <c r="D28" s="172"/>
      <c r="E28" s="161">
        <v>3</v>
      </c>
      <c r="F28" s="177"/>
      <c r="G28" s="206">
        <v>3</v>
      </c>
      <c r="H28" s="198"/>
      <c r="I28" s="197"/>
      <c r="J28" s="1" t="s">
        <v>166</v>
      </c>
    </row>
    <row r="29" spans="1:10" ht="30">
      <c r="A29" s="207" t="s">
        <v>167</v>
      </c>
      <c r="B29" s="171">
        <v>1</v>
      </c>
      <c r="C29" s="163">
        <v>3</v>
      </c>
      <c r="D29" s="172"/>
      <c r="E29" s="164">
        <v>3</v>
      </c>
      <c r="F29" s="177"/>
      <c r="G29" s="208">
        <v>3</v>
      </c>
      <c r="H29" s="197"/>
      <c r="I29" s="197"/>
    </row>
    <row r="30" spans="1:10" ht="15">
      <c r="A30" s="209" t="s">
        <v>146</v>
      </c>
      <c r="B30" s="181">
        <f>SUMPRODUCT(B27:B29,C27:C29)</f>
        <v>4.5</v>
      </c>
      <c r="C30" s="165">
        <f>SUM(C27:C29)</f>
        <v>8</v>
      </c>
      <c r="D30" s="182">
        <f>SUMPRODUCT(D27:D29,E27:E29)</f>
        <v>0</v>
      </c>
      <c r="E30" s="166">
        <f>SUM(E27:E29)</f>
        <v>8</v>
      </c>
      <c r="F30" s="167">
        <f>SUMPRODUCT(F27:F29,G27:G29)</f>
        <v>0</v>
      </c>
      <c r="G30" s="208">
        <f>SUM(G27:G29)</f>
        <v>8</v>
      </c>
      <c r="H30" s="198"/>
      <c r="I30" s="197"/>
    </row>
    <row r="31" spans="1:10" ht="18.399999999999999" customHeight="1">
      <c r="A31" s="309" t="s">
        <v>168</v>
      </c>
      <c r="B31" s="310"/>
      <c r="C31" s="310"/>
      <c r="D31" s="310"/>
      <c r="E31" s="310"/>
      <c r="F31" s="310"/>
      <c r="G31" s="311"/>
      <c r="H31" s="196" t="s">
        <v>88</v>
      </c>
      <c r="I31" s="196"/>
    </row>
    <row r="32" spans="1:10" ht="15">
      <c r="A32" s="205" t="s">
        <v>169</v>
      </c>
      <c r="B32" s="171">
        <v>0.75</v>
      </c>
      <c r="C32" s="159">
        <v>3</v>
      </c>
      <c r="D32" s="172"/>
      <c r="E32" s="161">
        <v>3</v>
      </c>
      <c r="F32" s="177"/>
      <c r="G32" s="206">
        <v>3</v>
      </c>
      <c r="H32" s="197"/>
      <c r="I32" s="197"/>
      <c r="J32" t="s">
        <v>170</v>
      </c>
    </row>
    <row r="33" spans="1:10" ht="30">
      <c r="A33" s="205" t="s">
        <v>171</v>
      </c>
      <c r="B33" s="171">
        <v>1</v>
      </c>
      <c r="C33" s="159">
        <v>4</v>
      </c>
      <c r="D33" s="172"/>
      <c r="E33" s="161">
        <v>4</v>
      </c>
      <c r="F33" s="177"/>
      <c r="G33" s="206">
        <v>4</v>
      </c>
      <c r="H33" s="197"/>
      <c r="I33" s="197"/>
    </row>
    <row r="34" spans="1:10" ht="30">
      <c r="A34" s="205" t="s">
        <v>172</v>
      </c>
      <c r="B34" s="171">
        <v>0</v>
      </c>
      <c r="C34" s="159">
        <v>3</v>
      </c>
      <c r="D34" s="172"/>
      <c r="E34" s="161">
        <v>3</v>
      </c>
      <c r="F34" s="177"/>
      <c r="G34" s="206">
        <v>3</v>
      </c>
      <c r="H34" s="197"/>
      <c r="I34" s="197"/>
      <c r="J34" s="1" t="s">
        <v>173</v>
      </c>
    </row>
    <row r="35" spans="1:10" ht="15">
      <c r="A35" s="205" t="s">
        <v>174</v>
      </c>
      <c r="B35" s="171">
        <v>0</v>
      </c>
      <c r="C35" s="159">
        <v>4</v>
      </c>
      <c r="D35" s="172"/>
      <c r="E35" s="161">
        <v>4</v>
      </c>
      <c r="F35" s="177"/>
      <c r="G35" s="206">
        <v>4</v>
      </c>
      <c r="H35" s="197"/>
      <c r="I35" s="197"/>
      <c r="J35" t="s">
        <v>175</v>
      </c>
    </row>
    <row r="36" spans="1:10" ht="15">
      <c r="A36" s="205" t="s">
        <v>176</v>
      </c>
      <c r="B36" s="171">
        <v>0.5</v>
      </c>
      <c r="C36" s="159">
        <v>4</v>
      </c>
      <c r="D36" s="172"/>
      <c r="E36" s="161">
        <v>4</v>
      </c>
      <c r="F36" s="177"/>
      <c r="G36" s="206">
        <v>4</v>
      </c>
      <c r="H36" s="197"/>
      <c r="I36" s="197"/>
      <c r="J36" t="s">
        <v>177</v>
      </c>
    </row>
    <row r="37" spans="1:10" ht="60">
      <c r="A37" s="205" t="s">
        <v>178</v>
      </c>
      <c r="B37" s="171">
        <v>0</v>
      </c>
      <c r="C37" s="159">
        <v>2</v>
      </c>
      <c r="D37" s="172"/>
      <c r="E37" s="161">
        <v>2</v>
      </c>
      <c r="F37" s="177"/>
      <c r="G37" s="206">
        <v>2</v>
      </c>
      <c r="H37" s="197"/>
      <c r="I37" s="197"/>
      <c r="J37" s="1" t="s">
        <v>179</v>
      </c>
    </row>
    <row r="38" spans="1:10" ht="30">
      <c r="A38" s="207" t="s">
        <v>180</v>
      </c>
      <c r="B38" s="171">
        <v>0</v>
      </c>
      <c r="C38" s="163">
        <v>12</v>
      </c>
      <c r="D38" s="172"/>
      <c r="E38" s="164">
        <v>12</v>
      </c>
      <c r="F38" s="177"/>
      <c r="G38" s="208">
        <v>12</v>
      </c>
      <c r="H38" s="197"/>
      <c r="I38" s="197"/>
      <c r="J38" t="s">
        <v>181</v>
      </c>
    </row>
    <row r="39" spans="1:10" ht="60">
      <c r="A39" s="207" t="s">
        <v>182</v>
      </c>
      <c r="B39" s="171">
        <v>0</v>
      </c>
      <c r="C39" s="163">
        <v>6</v>
      </c>
      <c r="D39" s="172"/>
      <c r="E39" s="164">
        <v>6</v>
      </c>
      <c r="F39" s="177"/>
      <c r="G39" s="208">
        <v>6</v>
      </c>
      <c r="H39" s="197"/>
      <c r="I39" s="197"/>
      <c r="J39" s="1" t="s">
        <v>183</v>
      </c>
    </row>
    <row r="40" spans="1:10" ht="15">
      <c r="A40" s="207" t="s">
        <v>184</v>
      </c>
      <c r="B40" s="171">
        <v>1</v>
      </c>
      <c r="C40" s="163">
        <v>3</v>
      </c>
      <c r="D40" s="172"/>
      <c r="E40" s="164">
        <v>3</v>
      </c>
      <c r="F40" s="177"/>
      <c r="G40" s="208">
        <v>3</v>
      </c>
      <c r="H40" s="197"/>
      <c r="I40" s="197"/>
    </row>
    <row r="41" spans="1:10" ht="15">
      <c r="A41" s="209" t="s">
        <v>146</v>
      </c>
      <c r="B41" s="181">
        <f>SUMPRODUCT(B32:B40,C32:C40)</f>
        <v>11.25</v>
      </c>
      <c r="C41" s="165">
        <f>SUM(C32:C40)</f>
        <v>41</v>
      </c>
      <c r="D41" s="182">
        <f>SUMPRODUCT(D32:D40,E32:E40)</f>
        <v>0</v>
      </c>
      <c r="E41" s="166">
        <f>SUM(E32:E40)</f>
        <v>41</v>
      </c>
      <c r="F41" s="167">
        <f>SUMPRODUCT(F32:F40,G32:G40)</f>
        <v>0</v>
      </c>
      <c r="G41" s="208">
        <f>SUM(G32:G40)</f>
        <v>41</v>
      </c>
      <c r="H41" s="198"/>
      <c r="I41" s="197"/>
    </row>
    <row r="42" spans="1:10" ht="18.399999999999999" customHeight="1">
      <c r="A42" s="309" t="s">
        <v>185</v>
      </c>
      <c r="B42" s="310"/>
      <c r="C42" s="310"/>
      <c r="D42" s="310"/>
      <c r="E42" s="310"/>
      <c r="F42" s="310"/>
      <c r="G42" s="311"/>
      <c r="H42" s="196" t="s">
        <v>97</v>
      </c>
      <c r="I42" s="196"/>
    </row>
    <row r="43" spans="1:10" ht="30">
      <c r="A43" s="210" t="s">
        <v>186</v>
      </c>
      <c r="B43" s="178">
        <v>1</v>
      </c>
      <c r="C43" s="183">
        <v>3</v>
      </c>
      <c r="D43" s="179"/>
      <c r="E43" s="184">
        <v>3</v>
      </c>
      <c r="F43" s="180"/>
      <c r="G43" s="211">
        <v>3</v>
      </c>
      <c r="H43" s="198"/>
      <c r="I43" s="197"/>
    </row>
    <row r="44" spans="1:10" ht="30">
      <c r="A44" s="207" t="s">
        <v>187</v>
      </c>
      <c r="B44" s="171">
        <v>1</v>
      </c>
      <c r="C44" s="163">
        <v>4</v>
      </c>
      <c r="D44" s="172"/>
      <c r="E44" s="164">
        <v>4</v>
      </c>
      <c r="F44" s="177"/>
      <c r="G44" s="208">
        <v>4</v>
      </c>
      <c r="H44" s="197"/>
      <c r="I44" s="197"/>
      <c r="J44" t="s">
        <v>188</v>
      </c>
    </row>
    <row r="45" spans="1:10" ht="45">
      <c r="A45" s="205" t="s">
        <v>189</v>
      </c>
      <c r="B45" s="283">
        <v>1</v>
      </c>
      <c r="C45" s="159">
        <v>4</v>
      </c>
      <c r="D45" s="185"/>
      <c r="E45" s="161">
        <v>4</v>
      </c>
      <c r="F45" s="186"/>
      <c r="G45" s="206">
        <v>4</v>
      </c>
      <c r="H45" s="199"/>
      <c r="I45" s="197"/>
    </row>
    <row r="46" spans="1:10" ht="15">
      <c r="A46" s="212" t="s">
        <v>146</v>
      </c>
      <c r="B46" s="187">
        <f>SUMPRODUCT(B43:B45,C43:C45)</f>
        <v>11</v>
      </c>
      <c r="C46" s="165">
        <f>SUM(C43:C45)</f>
        <v>11</v>
      </c>
      <c r="D46" s="188">
        <f>SUMPRODUCT(D43:D45,E43:E45)</f>
        <v>0</v>
      </c>
      <c r="E46" s="166">
        <f>SUM(E43:E45)</f>
        <v>11</v>
      </c>
      <c r="F46" s="189">
        <f>SUMPRODUCT(F43:F45,G43:G45)</f>
        <v>0</v>
      </c>
      <c r="G46" s="213">
        <f>SUM(G43:G45)</f>
        <v>11</v>
      </c>
      <c r="H46" s="197"/>
      <c r="I46" s="197"/>
    </row>
    <row r="47" spans="1:10" ht="18.399999999999999" customHeight="1">
      <c r="A47" s="309" t="s">
        <v>76</v>
      </c>
      <c r="B47" s="310"/>
      <c r="C47" s="310"/>
      <c r="D47" s="310"/>
      <c r="E47" s="310"/>
      <c r="F47" s="310"/>
      <c r="G47" s="311"/>
      <c r="H47" s="196"/>
      <c r="I47" s="196"/>
    </row>
    <row r="48" spans="1:10" ht="15">
      <c r="A48" s="214" t="s">
        <v>190</v>
      </c>
      <c r="B48" s="190">
        <f t="shared" ref="B48:G48" si="0">B11+B17+B21+B25+B30+B41+B46</f>
        <v>53.85</v>
      </c>
      <c r="C48" s="191">
        <f t="shared" si="0"/>
        <v>100</v>
      </c>
      <c r="D48" s="192">
        <f t="shared" si="0"/>
        <v>0</v>
      </c>
      <c r="E48" s="193">
        <f t="shared" si="0"/>
        <v>100</v>
      </c>
      <c r="F48" s="194">
        <f t="shared" si="0"/>
        <v>0</v>
      </c>
      <c r="G48" s="215">
        <f t="shared" si="0"/>
        <v>100</v>
      </c>
      <c r="H48" s="199"/>
      <c r="I48" s="197"/>
    </row>
    <row r="49" spans="1:9" ht="15">
      <c r="A49" s="216" t="s">
        <v>191</v>
      </c>
      <c r="B49" s="312">
        <f>B48/C48</f>
        <v>0.53849999999999998</v>
      </c>
      <c r="C49" s="312"/>
      <c r="D49" s="313">
        <f>D48/E48</f>
        <v>0</v>
      </c>
      <c r="E49" s="313"/>
      <c r="F49" s="314">
        <f>F48/G48</f>
        <v>0</v>
      </c>
      <c r="G49" s="315"/>
      <c r="H49" s="201"/>
      <c r="I49" s="201"/>
    </row>
    <row r="50" spans="1:9" ht="15">
      <c r="H50" s="200"/>
      <c r="I50" s="200"/>
    </row>
    <row r="51" spans="1:9" ht="15">
      <c r="H51" s="200"/>
      <c r="I51" s="200"/>
    </row>
    <row r="52" spans="1:9" ht="15">
      <c r="H52" s="200"/>
      <c r="I52" s="200"/>
    </row>
    <row r="53" spans="1:9" ht="15">
      <c r="H53" s="200"/>
      <c r="I53" s="200"/>
    </row>
    <row r="54" spans="1:9" ht="15">
      <c r="H54" s="200"/>
      <c r="I54" s="200"/>
    </row>
    <row r="55" spans="1:9" ht="15">
      <c r="H55" s="200"/>
      <c r="I55" s="200"/>
    </row>
    <row r="56" spans="1:9" ht="15"/>
    <row r="57" spans="1:9" ht="15"/>
    <row r="58" spans="1:9" ht="15"/>
  </sheetData>
  <mergeCells count="18">
    <mergeCell ref="A1:G1"/>
    <mergeCell ref="A3:G3"/>
    <mergeCell ref="J5:L5"/>
    <mergeCell ref="A22:G22"/>
    <mergeCell ref="A18:G18"/>
    <mergeCell ref="A12:G12"/>
    <mergeCell ref="A7:G7"/>
    <mergeCell ref="A5:A6"/>
    <mergeCell ref="B5:C5"/>
    <mergeCell ref="D5:E5"/>
    <mergeCell ref="F5:G5"/>
    <mergeCell ref="A31:G31"/>
    <mergeCell ref="A26:G26"/>
    <mergeCell ref="B49:C49"/>
    <mergeCell ref="D49:E49"/>
    <mergeCell ref="F49:G49"/>
    <mergeCell ref="A47:G47"/>
    <mergeCell ref="A42:G42"/>
  </mergeCells>
  <dataValidations count="2">
    <dataValidation type="decimal" allowBlank="1" showInputMessage="1" showErrorMessage="1" sqref="H11 H17 H21 H25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H8:H10 B13:B16 D13:D16 F13:F16 H13:H16 B27:B29 D27:D29 F27:F29 H27:H29 B32:B40 D32:D40 F32:F40 H32:H40 B43:B45 D43:D45 F43:F45 H43:H45 H19:H20 F19:F20 D19:D20 B19:B20 H23:H24 F23:F24 D23:D24 B23:B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192</v>
      </c>
      <c r="B4" s="59"/>
      <c r="C4" s="60"/>
      <c r="D4" s="61"/>
      <c r="E4" s="62"/>
      <c r="F4" s="63"/>
      <c r="G4" s="64">
        <v>6</v>
      </c>
    </row>
    <row r="5" spans="1:7" ht="30">
      <c r="A5" s="65" t="s">
        <v>12</v>
      </c>
      <c r="B5" s="66"/>
      <c r="C5" s="67"/>
      <c r="D5" s="68"/>
      <c r="E5" s="69"/>
      <c r="F5" s="70"/>
      <c r="G5" s="71">
        <v>3</v>
      </c>
    </row>
    <row r="6" spans="1:7" ht="30">
      <c r="A6" s="65" t="s">
        <v>193</v>
      </c>
      <c r="B6" s="66"/>
      <c r="C6" s="67"/>
      <c r="D6" s="68"/>
      <c r="E6" s="69"/>
      <c r="F6" s="70"/>
      <c r="G6" s="71">
        <v>2</v>
      </c>
    </row>
    <row r="7" spans="1:7" ht="15">
      <c r="A7" s="65" t="s">
        <v>194</v>
      </c>
      <c r="B7" s="66"/>
      <c r="C7" s="67"/>
      <c r="D7" s="68"/>
      <c r="E7" s="69"/>
      <c r="F7" s="70"/>
      <c r="G7" s="71">
        <v>4</v>
      </c>
    </row>
    <row r="8" spans="1:7" ht="30">
      <c r="A8" s="65" t="s">
        <v>195</v>
      </c>
      <c r="B8" s="66"/>
      <c r="C8" s="67"/>
      <c r="D8" s="68"/>
      <c r="E8" s="69"/>
      <c r="F8" s="70"/>
      <c r="G8" s="71">
        <v>3</v>
      </c>
    </row>
    <row r="9" spans="1:7" ht="15">
      <c r="A9" s="65" t="s">
        <v>196</v>
      </c>
      <c r="B9" s="66"/>
      <c r="C9" s="67"/>
      <c r="D9" s="68"/>
      <c r="E9" s="69"/>
      <c r="F9" s="70"/>
      <c r="G9" s="71">
        <v>3</v>
      </c>
    </row>
    <row r="10" spans="1:7" ht="30">
      <c r="A10" s="65" t="s">
        <v>197</v>
      </c>
      <c r="B10" s="66"/>
      <c r="C10" s="67"/>
      <c r="D10" s="68"/>
      <c r="E10" s="69"/>
      <c r="F10" s="70"/>
      <c r="G10" s="71">
        <v>3</v>
      </c>
    </row>
    <row r="11" spans="1:7" ht="30">
      <c r="A11" s="65" t="s">
        <v>198</v>
      </c>
      <c r="B11" s="66"/>
      <c r="C11" s="67"/>
      <c r="D11" s="68"/>
      <c r="E11" s="69"/>
      <c r="F11" s="70"/>
      <c r="G11" s="71">
        <v>3</v>
      </c>
    </row>
    <row r="12" spans="1:7" ht="15">
      <c r="A12" s="65" t="s">
        <v>199</v>
      </c>
      <c r="B12" s="66"/>
      <c r="C12" s="67"/>
      <c r="D12" s="68"/>
      <c r="E12" s="69"/>
      <c r="F12" s="70"/>
      <c r="G12" s="71">
        <v>2</v>
      </c>
    </row>
    <row r="13" spans="1:7" ht="30">
      <c r="A13" s="65" t="s">
        <v>200</v>
      </c>
      <c r="B13" s="66"/>
      <c r="C13" s="67"/>
      <c r="D13" s="68"/>
      <c r="E13" s="69"/>
      <c r="F13" s="70"/>
      <c r="G13" s="71">
        <v>5</v>
      </c>
    </row>
    <row r="14" spans="1:7" ht="15">
      <c r="A14" s="65" t="s">
        <v>201</v>
      </c>
      <c r="B14" s="66"/>
      <c r="C14" s="67"/>
      <c r="D14" s="68"/>
      <c r="E14" s="69"/>
      <c r="F14" s="70"/>
      <c r="G14" s="71">
        <v>2</v>
      </c>
    </row>
    <row r="15" spans="1:7" ht="15">
      <c r="A15" s="65" t="s">
        <v>202</v>
      </c>
      <c r="B15" s="66"/>
      <c r="C15" s="67"/>
      <c r="D15" s="68"/>
      <c r="E15" s="69"/>
      <c r="F15" s="70"/>
      <c r="G15" s="71">
        <v>3</v>
      </c>
    </row>
    <row r="16" spans="1:7" ht="15">
      <c r="A16" s="65" t="s">
        <v>203</v>
      </c>
      <c r="B16" s="66"/>
      <c r="C16" s="67"/>
      <c r="D16" s="68"/>
      <c r="E16" s="69"/>
      <c r="F16" s="70"/>
      <c r="G16" s="71">
        <v>1</v>
      </c>
    </row>
    <row r="17" spans="1:7" ht="15">
      <c r="A17" s="65" t="s">
        <v>204</v>
      </c>
      <c r="B17" s="66"/>
      <c r="C17" s="67"/>
      <c r="D17" s="68"/>
      <c r="E17" s="69"/>
      <c r="F17" s="70"/>
      <c r="G17" s="71">
        <v>3</v>
      </c>
    </row>
    <row r="18" spans="1:7" ht="30">
      <c r="A18" s="65" t="s">
        <v>205</v>
      </c>
      <c r="B18" s="66"/>
      <c r="C18" s="67"/>
      <c r="D18" s="68"/>
      <c r="E18" s="69"/>
      <c r="F18" s="70"/>
      <c r="G18" s="71">
        <v>2</v>
      </c>
    </row>
    <row r="19" spans="1:7" ht="15">
      <c r="A19" s="65" t="s">
        <v>206</v>
      </c>
      <c r="B19" s="66"/>
      <c r="C19" s="67"/>
      <c r="D19" s="68"/>
      <c r="E19" s="69"/>
      <c r="F19" s="70"/>
      <c r="G19" s="71">
        <v>1</v>
      </c>
    </row>
    <row r="20" spans="1:7" ht="15">
      <c r="A20" s="65" t="s">
        <v>207</v>
      </c>
      <c r="B20" s="66"/>
      <c r="C20" s="67"/>
      <c r="D20" s="68"/>
      <c r="E20" s="69"/>
      <c r="F20" s="70"/>
      <c r="G20" s="71">
        <v>2</v>
      </c>
    </row>
    <row r="21" spans="1:7" ht="45">
      <c r="A21" s="65" t="s">
        <v>208</v>
      </c>
      <c r="B21" s="66"/>
      <c r="C21" s="67"/>
      <c r="D21" s="68"/>
      <c r="E21" s="69"/>
      <c r="F21" s="70"/>
      <c r="G21" s="71">
        <v>3</v>
      </c>
    </row>
    <row r="22" spans="1:7" ht="15">
      <c r="A22" s="65" t="s">
        <v>209</v>
      </c>
      <c r="B22" s="66"/>
      <c r="C22" s="67"/>
      <c r="D22" s="68"/>
      <c r="E22" s="69"/>
      <c r="F22" s="70"/>
      <c r="G22" s="71">
        <v>1</v>
      </c>
    </row>
    <row r="23" spans="1:7" ht="30">
      <c r="A23" s="65" t="s">
        <v>210</v>
      </c>
      <c r="B23" s="66"/>
      <c r="C23" s="67"/>
      <c r="D23" s="68"/>
      <c r="E23" s="69"/>
      <c r="F23" s="70"/>
      <c r="G23" s="71">
        <v>3</v>
      </c>
    </row>
    <row r="24" spans="1:7" ht="15">
      <c r="A24" s="65" t="s">
        <v>211</v>
      </c>
      <c r="B24" s="66"/>
      <c r="C24" s="67"/>
      <c r="D24" s="68"/>
      <c r="E24" s="69"/>
      <c r="F24" s="70"/>
      <c r="G24" s="71">
        <v>1</v>
      </c>
    </row>
    <row r="25" spans="1:7" ht="15">
      <c r="A25" s="65" t="s">
        <v>212</v>
      </c>
      <c r="B25" s="66"/>
      <c r="C25" s="67"/>
      <c r="D25" s="68"/>
      <c r="E25" s="69"/>
      <c r="F25" s="70"/>
      <c r="G25" s="71">
        <v>1</v>
      </c>
    </row>
    <row r="26" spans="1:7" ht="30">
      <c r="A26" s="65" t="s">
        <v>213</v>
      </c>
      <c r="B26" s="66"/>
      <c r="C26" s="67"/>
      <c r="D26" s="68"/>
      <c r="E26" s="69"/>
      <c r="F26" s="70"/>
      <c r="G26" s="71">
        <v>2</v>
      </c>
    </row>
    <row r="27" spans="1:7" ht="30">
      <c r="A27" s="72" t="s">
        <v>214</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1" t="s">
        <v>55</v>
      </c>
      <c r="I33" s="291"/>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215</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2020-03-06T07:37:46Z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