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12"/>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110\AC\Temp\"/>
    </mc:Choice>
  </mc:AlternateContent>
  <xr:revisionPtr revIDLastSave="517" documentId="8_{B3EACF60-D4C3-4F3D-9DF2-0AC70C608458}" xr6:coauthVersionLast="45" xr6:coauthVersionMax="45" xr10:uidLastSave="{820AF10D-621C-4983-8714-3AA113EBC5DA}"/>
  <bookViews>
    <workbookView xWindow="0" yWindow="0" windowWidth="16380" windowHeight="8190" tabRatio="500" firstSheet="6"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Assurance Qualité" sheetId="6" r:id="rId7"/>
    <sheet name="Fonctionnalités" sheetId="8" r:id="rId8"/>
    <sheet name="Curling" sheetId="7" state="hidden" r:id="rId9"/>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27" i="8" l="1"/>
  <c r="B25" i="8"/>
  <c r="G7" i="9" l="1"/>
  <c r="E53" i="8" l="1"/>
  <c r="E54" i="8"/>
  <c r="E55" i="8"/>
  <c r="E56" i="8"/>
  <c r="E57" i="8"/>
  <c r="D58" i="8"/>
  <c r="D39" i="8"/>
  <c r="E38" i="8"/>
  <c r="E28" i="8"/>
  <c r="E29" i="8"/>
  <c r="E30" i="8"/>
  <c r="E31" i="8"/>
  <c r="E32" i="8"/>
  <c r="E33" i="8"/>
  <c r="E34" i="8"/>
  <c r="E35" i="8"/>
  <c r="E36" i="8"/>
  <c r="E37" i="8"/>
  <c r="E14" i="8"/>
  <c r="E15" i="8"/>
  <c r="E16" i="8"/>
  <c r="E8" i="8" l="1"/>
  <c r="E9" i="8"/>
  <c r="E10" i="8"/>
  <c r="E11" i="8"/>
  <c r="E12" i="8"/>
  <c r="E13" i="8"/>
  <c r="D17" i="8"/>
  <c r="E23" i="8"/>
  <c r="E24" i="8"/>
  <c r="E25" i="8"/>
  <c r="E26" i="8"/>
  <c r="E27" i="8"/>
  <c r="E46" i="8"/>
  <c r="E47" i="8"/>
  <c r="E58" i="8" s="1"/>
  <c r="B6" i="9" s="1"/>
  <c r="E48" i="8"/>
  <c r="E49" i="8"/>
  <c r="E50" i="8"/>
  <c r="E51" i="8"/>
  <c r="E52" i="8"/>
  <c r="E17" i="8" l="1"/>
  <c r="B4" i="9" s="1"/>
  <c r="E39" i="8"/>
  <c r="B5" i="9" s="1"/>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46" i="6"/>
  <c r="F46" i="6"/>
  <c r="E46" i="6"/>
  <c r="D46" i="6"/>
  <c r="C46" i="6"/>
  <c r="B46" i="6"/>
  <c r="G41" i="6"/>
  <c r="F41" i="6"/>
  <c r="E41" i="6"/>
  <c r="D41" i="6"/>
  <c r="C41" i="6"/>
  <c r="B41" i="6"/>
  <c r="G30" i="6"/>
  <c r="F30" i="6"/>
  <c r="E30" i="6"/>
  <c r="D30" i="6"/>
  <c r="C30" i="6"/>
  <c r="B30" i="6"/>
  <c r="G25" i="6"/>
  <c r="F25" i="6"/>
  <c r="E25" i="6"/>
  <c r="D25" i="6"/>
  <c r="C25" i="6"/>
  <c r="B25" i="6"/>
  <c r="G21" i="6"/>
  <c r="F21" i="6"/>
  <c r="E21" i="6"/>
  <c r="D21" i="6"/>
  <c r="C21" i="6"/>
  <c r="B21" i="6"/>
  <c r="G17" i="6"/>
  <c r="F17" i="6"/>
  <c r="E17" i="6"/>
  <c r="D17" i="6"/>
  <c r="C17" i="6"/>
  <c r="B17" i="6"/>
  <c r="G11" i="6"/>
  <c r="G48" i="6" s="1"/>
  <c r="F11" i="6"/>
  <c r="F48" i="6" s="1"/>
  <c r="F49" i="6" s="1"/>
  <c r="C6" i="9" s="1"/>
  <c r="D6" i="9" s="1"/>
  <c r="G6" i="9" s="1"/>
  <c r="E11" i="6"/>
  <c r="E48" i="6" s="1"/>
  <c r="D11" i="6"/>
  <c r="D48" i="6" s="1"/>
  <c r="D49" i="6" s="1"/>
  <c r="C5" i="9" s="1"/>
  <c r="C11" i="6"/>
  <c r="C48" i="6" s="1"/>
  <c r="B11" i="6"/>
  <c r="B48"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49" i="6" l="1"/>
  <c r="C4" i="9" s="1"/>
  <c r="D4" i="9" s="1"/>
  <c r="G4" i="9" s="1"/>
  <c r="D5" i="9"/>
  <c r="G5" i="9" s="1"/>
</calcChain>
</file>

<file path=xl/sharedStrings.xml><?xml version="1.0" encoding="utf-8"?>
<sst xmlns="http://schemas.openxmlformats.org/spreadsheetml/2006/main" count="450" uniqueCount="246">
  <si>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</si>
  <si>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</si>
  <si>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</si>
  <si>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</si>
  <si>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</si>
  <si>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</si>
  <si>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</si>
  <si>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</si>
  <si>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</si>
  <si>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</si>
  <si>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</si>
  <si>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</si>
  <si>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</si>
  <si>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</si>
  <si>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</si>
  <si>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</si>
  <si>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</si>
  <si>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</si>
  <si>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</si>
  <si>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</si>
  <si>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</si>
  <si>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</si>
  <si>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</si>
  <si>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</si>
  <si>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</si>
  <si>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</si>
  <si>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</si>
  <si>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</si>
  <si>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</si>
  <si>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</si>
  <si>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</si>
  <si>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</si>
  <si>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</si>
  <si>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</si>
  <si>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</si>
  <si>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</si>
  <si>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</si>
  <si>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</si>
  <si>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</si>
  <si>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</si>
  <si>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</si>
  <si>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</si>
  <si>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</si>
  <si>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</si>
  <si>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</si>
  <si>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</si>
  <si>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</si>
  <si>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</si>
  <si>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</si>
  <si>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</si>
  <si>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</si>
  <si>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</si>
  <si>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</si>
  <si>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</si>
  <si>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</si>
  <si>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</si>
  <si>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</si>
  <si>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</si>
  <si>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</si>
  <si>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</si>
  <si>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</si>
  <si>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</si>
  <si>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</si>
  <si>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</si>
  <si>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</si>
  <si>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</si>
  <si>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</si>
  <si>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</si>
  <si>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</si>
  <si>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</si>
  <si>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</si>
  <si>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</si>
  <si>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</si>
  <si>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</si>
  <si>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</si>
  <si>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</si>
  <si>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</si>
  <si>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</si>
  <si>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</si>
  <si>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</si>
  <si>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</si>
  <si>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</si>
  <si>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</si>
  <si>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Poid</t>
  </si>
  <si>
    <t>Qualité des classes</t>
  </si>
  <si>
    <t>Antoine Lamontagne</t>
  </si>
  <si>
    <t>La classe n'a qu'une responsabilitée et elle est non triviale. Son nom est court, clair pertinent et représentatif de sa responsabilité. La classe ne contient que l'information qu'elle nécessite (idéalement moins de 7 attributs)</t>
  </si>
  <si>
    <t>- 0.1 Certaines classes comme les models ou les services.attributes devraient être des interfaces étant donné qu'ils n'ont pas de logique.
- 0.1 DefaultAttributeValues devrait être un fichier de constantes au lieu d'une classe.
- 0.1 ToolBoxComponent, OptionBarComponent, UserManualContentComponent et DrawViewComponent implémentent onInit inutilement. 
- 0.1 Certains constructeurs sont vides et donc peuvent être enlever. (Exemple : UserManualContentComponent )
Veuillez vous assurer de l'ordre des éléments dans les classes (Attributs/Getters - Constructeur/Init - Méthodes). Cela facilite la lecture du code.</t>
  </si>
  <si>
    <t>-0.25 MouseHandlerService upFromDoubleClick n'est pas utilisé
-0.25 GridRenderService drawColor n'est pas utilisé
-0.25 ShapeService semble d'être une classe abstraite, utilisez des méthodes abstrac
-0.25 Vous n'utilisez plus AppComponent, il pourrait être supprimé</t>
  </si>
  <si>
    <t>La classe minimise l'accessibilité des membres</t>
  </si>
  <si>
    <t xml:space="preserve">- 1 La majorité des attributs et des méthodes semblent être déclarés publiques même si ceux-ci ne sont pas toujours utilisés à l'extérieur des classes sauf dans les tests et dans le template html. Il serait mieux de les rendre privés ou protégés. Par exemple, la méthode NewDrawComponent.initForm peut être "private". </t>
  </si>
  <si>
    <t>-0.25 DatabaseService collection et jsonFile devraient être private
Plusieurs fonctions dans cette classe deraient aussi être privées
-0.25 ModalWindowService dialogConfig devrait être privé
-0.25 KeyboardHandlerService keyString devrait être private
-0.25 UndoRedoService plusieurs fonctions devraient être private, car elles sont seulement utilisées par cette classe.</t>
  </si>
  <si>
    <t>Les attributs de la classe sont initialisés dans le constructeur</t>
  </si>
  <si>
    <t>- 0.1 ToolBoxComponent a certaines initialisations des attributs dans le constructeur et d'autres à la définition de ceux-ci.</t>
  </si>
  <si>
    <t>-0.25 InteractionService tous les attributs sauf is Canvas sont initialisés hors du constructeur, soyez cohérent</t>
  </si>
  <si>
    <t>Total de la catégorie</t>
  </si>
  <si>
    <t>Qualité des fonctions</t>
  </si>
  <si>
    <t>La fonction ne fait qu'une chose et elle est non triviale. Son nom est clair, pertinent, représentatif de sa tâche et respecte les conventions.</t>
  </si>
  <si>
    <t xml:space="preserve">- 0.1 La méthode SVGDrawComponent.ngAfterViewInit a plusieurs tâches et pourrait être diviser.
- 0.1 Les getters de la classe CanvasBuilderService sont difficiles à comprendre. (Def devrait être Default).
- 0.1 ColorPickerService a certaines méthodes avec des noms difficilement comprenables. Il serait plus approprié de mieux les nommer au lieu de rajouter des commentaires. </t>
  </si>
  <si>
    <t>-0.1 CanvasBuilderService wipeDraw devrait être wipeDrawing
-0.1 MouseHandlerService validPoint ne contient pas de verbe d'action dans son nom
-0.1 SvgDrawComponent bgroundChangeSubscription devrait être background...</t>
  </si>
  <si>
    <t>L'ordre des paramètres est cohérent. (x, y, z) plutôt que (y, z, x) par exemple.</t>
  </si>
  <si>
    <t>La fonction doit minimiser le nombre de paramètres (idéalement 0)</t>
  </si>
  <si>
    <t>Tous les paramètres de fonction sont utilisés</t>
  </si>
  <si>
    <t>- 0.25 ColorPickingService.onHexColorInput n'utilise pas le paramètre "event".
Lorsque vous "overrider" les méthodes d'une classe abstraite ou d'un interface, il est possible de changer la signature de cette méthode pour omettre certains paramètres inutiles sans changer le comportement de celle-ci. Veuillez vous assurer que tous les méthodes de vos outils n'ont que les paramètres nécessaires à leur bon fonctionnement.</t>
  </si>
  <si>
    <t>-0.25 DrawingTool updateProgress a un paramètre inutile
Voir commentaire précédent</t>
  </si>
  <si>
    <t>Exceptions</t>
  </si>
  <si>
    <t>Antoine Labonté</t>
  </si>
  <si>
    <t>Les exceptions sont claires et spécifiques (Pas d'erreurs génériques)</t>
  </si>
  <si>
    <t>Il faudrait renvoyer différents types d'erreur et non juste NOT_FOUND dans database controller.</t>
  </si>
  <si>
    <t>Il n'y a pas de bloc "catch" vide, ou s'ils sont présents, ils sont documentés.</t>
  </si>
  <si>
    <t>Catchs vides dans database service.</t>
  </si>
  <si>
    <t>Variables</t>
  </si>
  <si>
    <t>Bonne utilisation des constantes.</t>
  </si>
  <si>
    <t>-0.25 Il faudrait utiliser une Enumeration de states pour le switch case de la fonction execute d’entry-point.component.ts.
-0.25 Dans default-values, les attributs devraient être readonly afin de représenter des constantes.</t>
  </si>
  <si>
    <t>-0.25 Tous les constantes ne devraient pas être dans le scope d'une méthode mais bien de la classe. (Par exemple INTERVAL_DIV de areosol.service)_x000D_
-0.25 Vous ne réutilisez pas vos constantes. Par exemple, 255 est défini beaucoup de fois. Il faudrait l'importer d'une autre classe au lieu de le redéclarer.</t>
  </si>
  <si>
    <t>Les variables et constantes ont des noms explicites qui respectent les conventions de nommage.</t>
  </si>
  <si>
    <t>-0.2 Évitez les abréviations dans les nom de variable, ça les rend plus difficiles à lire (ex: winService, canvWidth, canvHeight dans new-draw.component.ts)
-0.2 primary_color dans drawingTools devrait être en lowerCamelCase ainsi que secondary_color dans rectangle.service
-0.2 Soyez constant dans la nomenclature de vos constante, utilisez soit DEF_PRIM ou DEFPRIM, mais ne mélangez pas les deux types.</t>
  </si>
  <si>
    <t>-0.25 Vous avez encore beaucoup trop de noms de variable qui sont difficiles à lire à cause que vous les abrégés. Exemple : cData, itService, exService, MULT, el, etc_x000D_
-0.25 L'utilisation du Screaming Snake Case ne doit pas être pour les variables constantes d'une méthode mais bien des éléments qui ne sont assignés qu'une seule fois et qu'ils ne changeront jamais comme les nombres magiques ou les strings d'une classe.</t>
  </si>
  <si>
    <t>Expression Booléennes</t>
  </si>
  <si>
    <t>William</t>
  </si>
  <si>
    <t>Les expression booléennes ne sont pas comparées à true et false</t>
  </si>
  <si>
    <t>color-picking.service.ts - Méthode sliderAlphaChange - if (this.cData.primarySelect === true)</t>
  </si>
  <si>
    <t>svg-draw.component.ts "canvas.wipeAll === true"</t>
  </si>
  <si>
    <t>Utilisation des opérateurs ternaires dans les bon scénario</t>
  </si>
  <si>
    <t>-0.25 line.service.ts - Méthode createPath - p[p.length - 1] utilisation d'un ternaire
-0.25 user-manual.component.ts - Méthode changeActivatedButton - Mauvaise utilisation des ternaires. Simplement assigner "this.activeNextButton = this.activeButton !== this.func[this.func.length - 1]", etc.</t>
  </si>
  <si>
    <t>-0.25 tool-box.component.ts méthode updateBoard - this.buttonAction utilisation d'un ternaire pour le shiftKey
- 0.25 color-picking.service.ts - méthode updateDisplayHSL utilisation d'un ternaire pour saturationSliderInput
- 0.25 continue-drawing.service.ts méthode continueDrawing - Utilisation d'un ternaire pour l'assignation du innerHTML ou mieux encore, un simple "ou" logique ( = data.innerHTML[i] || '')
- 0.25 line.service.ts méthode createPath - utilisation d'un ternaire pour p</t>
  </si>
  <si>
    <t>Pas d'expressions booléennes complexes. Des prédicats sont utilisés pour simplifier les conditions complexes</t>
  </si>
  <si>
    <t>Qualité Générale</t>
  </si>
  <si>
    <t>Le programme utilise des enums lorsqu'elles sont nécessaires</t>
  </si>
  <si>
    <t>-0.25 color-picking.service.ts - les "tools" devraient être des valeurs d'enum plutôt que des string literals</t>
  </si>
  <si>
    <t>- 0.25 tool-box.component.ts - selectingToolsMap utilise des string literals plutôt qu'une valeur d'enum.
- 0.25 attribute-form.ts plotType devrait être une valeur d'enum.</t>
  </si>
  <si>
    <t>Les objets javascript ne sont pas utilisés, des classes ou des interfaces sont utilisés</t>
  </si>
  <si>
    <t>- 0.25 color-data.ts "const colorData devrait être une interface et non un objet anonyme.</t>
  </si>
  <si>
    <t>Le code est correctement indenté et organisé en groupes logiques.</t>
  </si>
  <si>
    <t>Exemple: color-converting.service.ts - Tous les else if pas sur les bonnes lignes. S'il vous plaît, utilisez le formattage automatique de votre IDE...
La commande "npm run format" (ou "yarn format") change 88 fichiers lors du formatage.</t>
  </si>
  <si>
    <t>- 0.25 entry-point.component.ts mauvaise indentation (2 au lieu de 4)
- 0.25 new-draw.component.ts
- 0.25 save-form.component.ts
- 0.25 user-manual-content.component.ts</t>
  </si>
  <si>
    <t>Il y a une séparation entre le code typescript, html et css.</t>
  </si>
  <si>
    <t>color-picker.component.ts - tous les getter "myInputStylesRL" ne servent qu'au style css et devraient plutôt faire partie du template html, et non de la logique TS.</t>
  </si>
  <si>
    <t>Il n'y a pas de duplication de code.</t>
  </si>
  <si>
    <t>La classe "Point" est entièrement dupliquée (se trouve dans app/services/draw-tool/point.ts et app/point.ts)</t>
  </si>
  <si>
    <t>Les commentaires sont pertinents</t>
  </si>
  <si>
    <t>Beaucoup trop de commentaires inutiles. Par exemple, 14 commentaires sont présents dans le UserManualComponent. Des commentaires ne devraient pas être nécessaire lorsque le code s'explique par lui-même. Ce component devrait être simplifier, car dans l'état actuel, la complexité du code n'est pas proportionnelle à ce qui est implémenter (cacher ou non les boutons précédent/suivant)
Fichier color-picking.service.ts - "je suis rendu la et jai pas teste la fonction swapInputDisplay"
Fichier draw-view.component.ts - "Cette fonction peut à la limite être mise dans un service"</t>
  </si>
  <si>
    <t xml:space="preserve">app.component.ts - code mort commenté
- color-data.ts - les commentaires pour les HEX_* sont inutiles, "//backspace"
- draw-view.component.ts commentaires </t>
  </si>
  <si>
    <t>Aucune erreur TSLint non justifiée. (Des commentaires TODO sont acceptables). (25% de la note sera retirée par type d'erreur présente)</t>
  </si>
  <si>
    <t>Trop d'erreurs tslint pour les énumérer</t>
  </si>
  <si>
    <t>- 0.25 tslint disable typedef (svg-draw.component.ts non justifiable)
- 0.25 disable deprecation dans tool-box.component.ts non justifié. Plutôt que d'utiliser keyCode qui est deprecated, pourquoi ne pas utiliser code?
- 0.25 color-picking.service .ts disable "prefer-switch" non justifiable
- 0.25 arrow-parens dans plusieurs fichiers (line.service.ts, undo-redo.service.ts, etc.)</t>
  </si>
  <si>
    <t>Les structures conditionnelles réduisent l'imbrication lorsque possible (reduce nesting).</t>
  </si>
  <si>
    <t>-0.25 brush.service.ts - Méthode createPath - Le gros if (p.length &gt;= 2) devrait être inversé pour réduire le nesting (short-circuiting) 
-0.25 line.service.ts - Méthode doubleClick - if (mouseInsideWorkspace) =&gt; if (!mouseInsideWorkspace) return, inverser currentPath aussi.
-0.25 line.service.ts - Méthode createPath - Même if p.length &gt;=2 qui devrait être inversé.
-0.25 color-picking.service.ts - méthodes "validateRedHexInput", "validateGreenHexInput", "validateBlueHexInput", les if (event.which ...) contenant directement un unique if imbriqué devraient utiliser un simple "&amp;&amp;"</t>
  </si>
  <si>
    <t>- 0.25 gallery.component.ts - méthode getAllImages - early return dans le if pour réduite le nesting présent inutilement pour le else. Même chose pour getImagesByTags, mais pas pénalisé 2 fois ici.
- 0.25 color-picking.service.ts - méthode setColor, else complètement redondant ne fait qu'ajouter du nesting
- 0.25 color-editor.service.ts méthode changeColor - plutôt que de tout faire dans un if englobant la méthode au complet, inverser le if et early return
- 0.25 ellipse.service.ts méthode setDimension - early return dans le if puis retrait du else.</t>
  </si>
  <si>
    <t>Le logiciel a des performances acceptables</t>
  </si>
  <si>
    <t>Gestion de Versions</t>
  </si>
  <si>
    <t>La branche de release possède le bon TAG pour les remises de sprint (sprint1, sprint2, ...)</t>
  </si>
  <si>
    <t>Chaque commit concerne une seule "issue" et les messages sont pertinents et suffisamment descriptifs pour chaque commit</t>
  </si>
  <si>
    <t xml:space="preserve">Il n'y a aucune convention de nommage qui est suivie lors de la création de vos branches. [OK]
</t>
  </si>
  <si>
    <t>d0ae6e9ca22ca50fab821694bb012e46b3de4f7d Très gros commit.</t>
  </si>
  <si>
    <t>Le repo git ne contient que les fichiers nécessaires. (pas de dossier node_modules ou de package-lock.json et pas de package.json dans des dossiers autre que client ou server)</t>
  </si>
  <si>
    <t xml:space="preserve">Total </t>
  </si>
  <si>
    <t>Note assurance qualité</t>
  </si>
  <si>
    <t>529f83379738071665f71044e45c70dfcf434309</t>
  </si>
  <si>
    <t>Fonctionnalité</t>
  </si>
  <si>
    <t>Testé</t>
  </si>
  <si>
    <t>Note finale</t>
  </si>
  <si>
    <t>Outil-Ligne</t>
  </si>
  <si>
    <t>Test "should call a forced angle if chosen" ne passe pas</t>
  </si>
  <si>
    <t>Point d'entrée dans l'application</t>
  </si>
  <si>
    <t>Vue de dessin</t>
  </si>
  <si>
    <t>On ne voit pas quel outil est sélectionné juste en regardant les icônes.</t>
  </si>
  <si>
    <t>Créer un nouveau dessin</t>
  </si>
  <si>
    <t>L'application lance une erreur lorsqu’on tente d’afficher deux modals de création.
Il est possible de faire tous les raccourcis lorsque la modal est affichée.
Il n’existe pas de palette de couleur pour choisir la couleur d’arrière plan. Seulement des couleurs prédéfinies.
Lorsqu’on redimension l’application après l’apparition du modal les valeurs ne se mettent pas à jour.
Test "NewDrawComponent should close modal window on cancel" ne passe pas</t>
  </si>
  <si>
    <t>Outil-Couleur</t>
  </si>
  <si>
    <t>On ne peut pas modifier la couleur lorsqu’on est dans les paramètres d’un outil autre que le selectionneur de couleur.
On peut définir la transparence, mais on ne peut pas l’appliquer. Les outils ne font plus rien.
On ne peut pas modifier la couleur de l’arrière plan une fois le dessin créé.
On ne peut pas spécifier une couleur en utilisant des valeurs hexadécimales.[OK]
Les couleurs du bas du cercle ne réflètent pas la couleur attendue.
Quatre tests dont 2 dans ColorPickingService et dans ColorConvertingService ne passe pas et certaines branches ne sont pas atteintes dans ces fichiers.</t>
  </si>
  <si>
    <t>Outil-Rectangle</t>
  </si>
  <si>
    <t>Attention, la phrase "should not update the drawing of the tool change is on-the-fly" serait à retravailler</t>
  </si>
  <si>
    <t>Outil-Pinceau</t>
  </si>
  <si>
    <t xml:space="preserve">Vos textures se ressemblent beaucoup, il serait bien de les diversifier. (Bruit 1, 2, 3 et 4) [OK]
On continue de dessiner si le curseur sort de la zone de dessin. [OK]
</t>
  </si>
  <si>
    <t>Outil-Crayon</t>
  </si>
  <si>
    <t>On continue de dessiner si le curseur sort de la zone de dessin. [OK]</t>
  </si>
  <si>
    <t>Guide d'utilisation</t>
  </si>
  <si>
    <t>Mauvais nom de test "should stay at the same page at the last page when calling previousPage". Les branches (if) ne sont pas couvertes dans nextPage() et previousPage(), ce sont les parties critiques de votre logique de changement de page.</t>
  </si>
  <si>
    <t>Note finale pour le sprint</t>
  </si>
  <si>
    <t>Crash</t>
  </si>
  <si>
    <t>Ne build pas</t>
  </si>
  <si>
    <t xml:space="preserve">d812883017715754d6e3fe1c0095bf7ef2fdef48
</t>
  </si>
  <si>
    <t>Annuler-refaire</t>
  </si>
  <si>
    <t xml:space="preserve">Lorsqu'on crée un nouveau dessin après avoir déjà fait un dessin, les boutons annulés et refaire sont disponibles (enable) </t>
  </si>
  <si>
    <t>Sauvegarder le dessin sur serveur</t>
  </si>
  <si>
    <t>Les raccourcis pour les outils fonctionnent toujours</t>
  </si>
  <si>
    <t>Lamontagne</t>
  </si>
  <si>
    <t>Galerie de dessins</t>
  </si>
  <si>
    <t>Lorsqu'il n'y a pas de dessin, le spinner reste toujours présent
Le racourci ctrl-g affiche la grille
La fenêtre de sauvegarde chrome s'ouvre dans la modale
Un avertissement que notre dessin est en cours en lancé pour aucune raison
Les raccourcis pour les outils ne sont pas bloqués</t>
  </si>
  <si>
    <t>Base de données</t>
  </si>
  <si>
    <t>Vous ne testez pas les erreurs de connexion à la base de données</t>
  </si>
  <si>
    <t>Filtrage par étiquettes</t>
  </si>
  <si>
    <t>Un filtre quelconque  appliqué avec un autre tag affiche tous les dessins
Une partie d'un tag filtre selon le tag au complet</t>
  </si>
  <si>
    <t>Exporter le dessin</t>
  </si>
  <si>
    <t>L'exportation ne marche pas parfois sans qu'il y ait de message d'erreur</t>
  </si>
  <si>
    <t>Outil-Sélection et inversion de sélection</t>
  </si>
  <si>
    <t>Callback sur l'événement "newDrawing" n'est pas testé. On remarque aussi que quand on a une sélection active et un nouveau dessin est créé, le rectangle de sélection demeure sur l'écran.</t>
  </si>
  <si>
    <t>Déplacement d'une sélection</t>
  </si>
  <si>
    <t>Outil-Efface</t>
  </si>
  <si>
    <t>On ne peut pas supprimer deux éléments qui ne se retrouve pas sur  le même point mais dans la zone de l'efface en même temps.</t>
  </si>
  <si>
    <t>Outi-Pipette</t>
  </si>
  <si>
    <t>Outil-Applicateur de couleur</t>
  </si>
  <si>
    <t>Outil-Aérosol</t>
  </si>
  <si>
    <t>Il serait bien de rendre la grosseur des points un peu plus gros pour améliorer l'expérience utilisateur.</t>
  </si>
  <si>
    <t>Outil-Polygone</t>
  </si>
  <si>
    <t>Outil-Ellipse</t>
  </si>
  <si>
    <t>Grille</t>
  </si>
  <si>
    <t>Guide d'utilisation - mise à jour</t>
  </si>
  <si>
    <t>Aucune information sur la grille dans le guide d'utilisation!</t>
  </si>
  <si>
    <t>Anciennes fonctionnalités brisées</t>
  </si>
  <si>
    <t>Continuer un dessin</t>
  </si>
  <si>
    <t>Sauvegarde automatique</t>
  </si>
  <si>
    <t>Outil-Texte</t>
  </si>
  <si>
    <t>Outil-Plume</t>
  </si>
  <si>
    <t>Outil-Étampe</t>
  </si>
  <si>
    <t>Outil-Sceau de peinute</t>
  </si>
  <si>
    <t>Magnétisme (surface de dessin)</t>
  </si>
  <si>
    <t>Redimensionnement d'une sélection</t>
  </si>
  <si>
    <t>Rotation d'une sélection</t>
  </si>
  <si>
    <t>Manipulations de sélections et presse-papier</t>
  </si>
  <si>
    <t>Envoyer le dessin par courriel</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</si>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</sst>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
      <b/>
      <sz val="11"/>
      <color rgb="FF000000"/>
      <name val="Calibri"/>
      <family val="2"/>
      <charset val="1"/>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3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thin">
        <color auto="1"/>
      </left>
      <right style="medium">
        <color rgb="FF000000"/>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thin">
        <color auto="1"/>
      </left>
      <right style="medium">
        <color rgb="FF000000"/>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style="medium">
        <color rgb="FF000000"/>
      </left>
      <right/>
      <top style="medium">
        <color auto="1"/>
      </top>
      <bottom/>
      <diagonal/>
    </border>
    <border>
      <left style="medium">
        <color auto="1"/>
      </left>
      <right style="medium">
        <color rgb="FF000000"/>
      </right>
      <top style="medium">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s>
  <cellStyleXfs count="7">
    <xf numFmtId="0" fontId="0" fillId="0" borderId="0"/>
    <xf numFmtId="9" fontId="9" fillId="0" borderId="0" applyBorder="0" applyProtection="0"/>
    <xf numFmtId="0" fontId="2" fillId="9" borderId="0" applyBorder="0" applyProtection="0"/>
    <xf numFmtId="0" fontId="15" fillId="20" borderId="135"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31">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6" borderId="54"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6" borderId="59"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5" borderId="71" xfId="0" applyFont="1" applyFill="1" applyBorder="1" applyAlignment="1">
      <alignment horizontal="center" vertical="center" wrapText="1"/>
    </xf>
    <xf numFmtId="0" fontId="0" fillId="6" borderId="71" xfId="0" applyFont="1"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5" borderId="77" xfId="0" applyFill="1" applyBorder="1" applyAlignment="1">
      <alignment horizontal="center" vertical="center" wrapText="1"/>
    </xf>
    <xf numFmtId="0" fontId="0" fillId="6" borderId="77" xfId="0"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49" fontId="0" fillId="5" borderId="73" xfId="0" applyNumberFormat="1" applyFill="1" applyBorder="1" applyAlignment="1">
      <alignment horizontal="center" vertical="center" wrapText="1"/>
    </xf>
    <xf numFmtId="49" fontId="0" fillId="6" borderId="73" xfId="0" applyNumberFormat="1" applyFill="1" applyBorder="1" applyAlignment="1">
      <alignment horizontal="center" vertical="center" wrapText="1"/>
    </xf>
    <xf numFmtId="0" fontId="0" fillId="5" borderId="78" xfId="0" applyFill="1" applyBorder="1" applyAlignment="1">
      <alignment horizontal="center" vertical="center" wrapText="1"/>
    </xf>
    <xf numFmtId="0" fontId="0" fillId="6" borderId="78" xfId="0" applyFill="1" applyBorder="1" applyAlignment="1">
      <alignment horizontal="center" vertical="center" wrapText="1"/>
    </xf>
    <xf numFmtId="49" fontId="0" fillId="7" borderId="77" xfId="0" applyNumberFormat="1"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0" fontId="0" fillId="7" borderId="90" xfId="0" applyFill="1" applyBorder="1" applyAlignment="1">
      <alignment horizontal="center" vertical="center" wrapText="1"/>
    </xf>
    <xf numFmtId="49" fontId="0" fillId="12" borderId="91" xfId="0" applyNumberFormat="1" applyFont="1" applyFill="1" applyBorder="1" applyAlignment="1">
      <alignment horizontal="center" vertical="center" wrapText="1"/>
    </xf>
    <xf numFmtId="0" fontId="0" fillId="7" borderId="92" xfId="0" applyFill="1" applyBorder="1" applyAlignment="1">
      <alignment horizontal="center" vertical="center" wrapText="1"/>
    </xf>
    <xf numFmtId="49" fontId="0" fillId="12" borderId="93" xfId="0" applyNumberFormat="1" applyFont="1" applyFill="1" applyBorder="1" applyAlignment="1">
      <alignment horizontal="center" vertical="center" wrapText="1"/>
    </xf>
    <xf numFmtId="0" fontId="0" fillId="7" borderId="94" xfId="0" applyFill="1" applyBorder="1" applyAlignment="1">
      <alignment horizontal="center" vertical="center" wrapText="1"/>
    </xf>
    <xf numFmtId="49" fontId="0" fillId="11" borderId="91" xfId="0" applyNumberFormat="1" applyFont="1" applyFill="1" applyBorder="1" applyAlignment="1">
      <alignment horizontal="center" vertical="center" wrapText="1"/>
    </xf>
    <xf numFmtId="49" fontId="0" fillId="12"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49" fontId="0" fillId="11" borderId="97" xfId="0" applyNumberFormat="1" applyFont="1" applyFill="1" applyBorder="1" applyAlignment="1">
      <alignment horizontal="center" vertical="center" wrapText="1"/>
    </xf>
    <xf numFmtId="0" fontId="0" fillId="7" borderId="98"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9" xfId="0" applyFill="1" applyBorder="1" applyAlignment="1">
      <alignment horizontal="center" vertical="center" wrapText="1"/>
    </xf>
    <xf numFmtId="0" fontId="0" fillId="11" borderId="100"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7"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8" xfId="0" applyFill="1" applyBorder="1" applyAlignment="1">
      <alignment horizontal="center" vertical="center"/>
    </xf>
    <xf numFmtId="0" fontId="13" fillId="14" borderId="109" xfId="0" applyFont="1" applyFill="1" applyBorder="1" applyAlignment="1">
      <alignment horizontal="center" vertical="center"/>
    </xf>
    <xf numFmtId="0" fontId="0" fillId="14" borderId="74" xfId="0" applyFill="1" applyBorder="1" applyAlignment="1">
      <alignment horizontal="center" vertical="center"/>
    </xf>
    <xf numFmtId="0" fontId="0" fillId="15" borderId="111"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8" xfId="0" applyFont="1" applyFill="1" applyBorder="1" applyAlignment="1">
      <alignment horizontal="center" vertical="center"/>
    </xf>
    <xf numFmtId="0" fontId="0" fillId="19" borderId="108" xfId="0" applyFill="1" applyBorder="1" applyAlignment="1">
      <alignment horizontal="center" vertical="center"/>
    </xf>
    <xf numFmtId="0" fontId="0" fillId="19" borderId="111" xfId="0" applyFill="1" applyBorder="1" applyAlignment="1">
      <alignment horizontal="center" vertical="center"/>
    </xf>
    <xf numFmtId="0" fontId="0" fillId="19" borderId="5" xfId="0" applyFill="1" applyBorder="1" applyAlignment="1">
      <alignment horizontal="center" vertical="center"/>
    </xf>
    <xf numFmtId="0" fontId="0" fillId="17" borderId="115" xfId="0" applyFill="1" applyBorder="1" applyAlignment="1">
      <alignment horizontal="center" vertical="center" wrapText="1"/>
    </xf>
    <xf numFmtId="0" fontId="0" fillId="17" borderId="116" xfId="0" applyFill="1" applyBorder="1" applyAlignment="1">
      <alignment horizontal="center" vertical="center" wrapText="1"/>
    </xf>
    <xf numFmtId="0" fontId="13" fillId="17" borderId="117" xfId="0" applyFont="1" applyFill="1" applyBorder="1" applyAlignment="1">
      <alignment horizontal="center" vertical="center" wrapText="1"/>
    </xf>
    <xf numFmtId="0" fontId="13" fillId="17" borderId="118" xfId="0" applyFont="1" applyFill="1" applyBorder="1" applyAlignment="1">
      <alignment horizontal="center" vertical="center" wrapText="1"/>
    </xf>
    <xf numFmtId="10" fontId="13" fillId="17" borderId="118" xfId="1" applyNumberFormat="1" applyFont="1" applyFill="1" applyBorder="1" applyAlignment="1">
      <alignment horizontal="center" vertical="center" wrapText="1"/>
    </xf>
    <xf numFmtId="0" fontId="13" fillId="17" borderId="119" xfId="0" applyFont="1" applyFill="1" applyBorder="1" applyAlignment="1">
      <alignment horizontal="center" vertical="center" wrapText="1"/>
    </xf>
    <xf numFmtId="0" fontId="0" fillId="19" borderId="123" xfId="0" applyFill="1" applyBorder="1" applyAlignment="1">
      <alignment horizontal="center" vertical="center"/>
    </xf>
    <xf numFmtId="0" fontId="13" fillId="19" borderId="91" xfId="0" applyFont="1" applyFill="1" applyBorder="1" applyAlignment="1">
      <alignment horizontal="center" vertical="center"/>
    </xf>
    <xf numFmtId="0" fontId="0" fillId="19" borderId="92" xfId="0" applyFill="1" applyBorder="1" applyAlignment="1">
      <alignment horizontal="center" vertical="center"/>
    </xf>
    <xf numFmtId="0" fontId="0" fillId="19" borderId="91" xfId="0" applyFill="1" applyBorder="1" applyAlignment="1">
      <alignment horizontal="center" vertical="center"/>
    </xf>
    <xf numFmtId="0" fontId="0" fillId="19" borderId="92" xfId="0" applyFill="1" applyBorder="1" applyAlignment="1">
      <alignment horizontal="center" vertical="center" wrapText="1"/>
    </xf>
    <xf numFmtId="10" fontId="13" fillId="19" borderId="125" xfId="1" applyNumberFormat="1" applyFont="1" applyFill="1" applyBorder="1" applyAlignment="1">
      <alignment horizontal="center" vertical="center"/>
    </xf>
    <xf numFmtId="0" fontId="0" fillId="19" borderId="126" xfId="0" applyFill="1" applyBorder="1" applyAlignment="1">
      <alignment horizontal="center" vertical="center"/>
    </xf>
    <xf numFmtId="0" fontId="0" fillId="17" borderId="127"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128" xfId="0" applyFill="1" applyBorder="1" applyAlignment="1">
      <alignment horizontal="center" vertical="center" wrapText="1"/>
    </xf>
    <xf numFmtId="0" fontId="0" fillId="19" borderId="129" xfId="0" applyFill="1" applyBorder="1" applyAlignment="1">
      <alignment horizontal="center" vertical="center"/>
    </xf>
    <xf numFmtId="0" fontId="0" fillId="19" borderId="130" xfId="0" applyFill="1" applyBorder="1" applyAlignment="1">
      <alignment horizontal="center" vertical="center"/>
    </xf>
    <xf numFmtId="0" fontId="0" fillId="19" borderId="94" xfId="0" applyFill="1" applyBorder="1" applyAlignment="1">
      <alignment horizontal="center" vertical="center"/>
    </xf>
    <xf numFmtId="0" fontId="0" fillId="19" borderId="131" xfId="0" applyFill="1" applyBorder="1" applyAlignment="1">
      <alignment horizontal="center" vertical="center"/>
    </xf>
    <xf numFmtId="0" fontId="13" fillId="19" borderId="131" xfId="0" applyFont="1" applyFill="1" applyBorder="1" applyAlignment="1">
      <alignment vertical="center"/>
    </xf>
    <xf numFmtId="0" fontId="0" fillId="19" borderId="132" xfId="0" applyFill="1" applyBorder="1" applyAlignment="1">
      <alignment horizontal="center" vertical="center"/>
    </xf>
    <xf numFmtId="0" fontId="13" fillId="19" borderId="133" xfId="0" applyFont="1" applyFill="1" applyBorder="1" applyAlignment="1">
      <alignment horizontal="center" vertical="center"/>
    </xf>
    <xf numFmtId="0" fontId="13" fillId="19" borderId="124"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4" xfId="0" applyNumberFormat="1" applyFill="1" applyBorder="1" applyAlignment="1">
      <alignment horizontal="center" vertical="center" wrapText="1"/>
    </xf>
    <xf numFmtId="0" fontId="0" fillId="0" borderId="131" xfId="0" applyBorder="1"/>
    <xf numFmtId="0" fontId="15" fillId="20" borderId="135" xfId="3" applyAlignment="1">
      <alignment horizontal="center" vertical="center"/>
    </xf>
    <xf numFmtId="0" fontId="15" fillId="20" borderId="136"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7" xfId="0" applyFill="1" applyBorder="1" applyAlignment="1">
      <alignment horizontal="center"/>
    </xf>
    <xf numFmtId="0" fontId="0" fillId="24" borderId="104" xfId="0" applyFill="1" applyBorder="1" applyAlignment="1">
      <alignment horizontal="center"/>
    </xf>
    <xf numFmtId="10" fontId="13" fillId="14" borderId="110"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7" xfId="0" applyNumberFormat="1" applyFill="1" applyBorder="1" applyAlignment="1">
      <alignment horizontal="center"/>
    </xf>
    <xf numFmtId="0" fontId="16" fillId="0" borderId="0" xfId="0" applyFont="1"/>
    <xf numFmtId="0" fontId="0" fillId="5" borderId="77" xfId="0" applyNumberFormat="1" applyFill="1" applyBorder="1" applyAlignment="1">
      <alignment horizontal="center" vertical="center" wrapText="1"/>
    </xf>
    <xf numFmtId="0" fontId="0" fillId="15" borderId="59" xfId="0" applyFill="1" applyBorder="1" applyAlignment="1">
      <alignment horizontal="left" vertical="center" wrapText="1"/>
    </xf>
    <xf numFmtId="0" fontId="0" fillId="15" borderId="59" xfId="0" applyFill="1" applyBorder="1" applyAlignment="1">
      <alignment horizontal="left" vertical="center"/>
    </xf>
    <xf numFmtId="0" fontId="0" fillId="0" borderId="0" xfId="0" applyAlignment="1"/>
    <xf numFmtId="0" fontId="13" fillId="14" borderId="110"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8" fillId="10" borderId="103" xfId="0" applyFont="1" applyFill="1" applyBorder="1" applyAlignment="1">
      <alignment horizontal="center" vertical="center"/>
    </xf>
    <xf numFmtId="0" fontId="8" fillId="10" borderId="104" xfId="0" applyFont="1" applyFill="1" applyBorder="1" applyAlignment="1">
      <alignment horizontal="center" vertical="center"/>
    </xf>
    <xf numFmtId="0" fontId="8" fillId="10" borderId="105" xfId="0" applyFont="1" applyFill="1" applyBorder="1" applyAlignment="1">
      <alignment horizontal="center" vertical="center"/>
    </xf>
    <xf numFmtId="0" fontId="8" fillId="10" borderId="103" xfId="0" applyFont="1" applyFill="1" applyBorder="1" applyAlignment="1">
      <alignment horizontal="center" vertical="center" wrapText="1"/>
    </xf>
    <xf numFmtId="0" fontId="8" fillId="10" borderId="104" xfId="0" applyFont="1" applyFill="1" applyBorder="1" applyAlignment="1">
      <alignment horizontal="center" vertical="center" wrapText="1"/>
    </xf>
    <xf numFmtId="0" fontId="8" fillId="10" borderId="105"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0" fontId="8" fillId="10" borderId="87"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9" fontId="0" fillId="5" borderId="101" xfId="1" applyFont="1" applyFill="1" applyBorder="1" applyAlignment="1" applyProtection="1">
      <alignment horizontal="center" vertical="center" wrapText="1"/>
    </xf>
    <xf numFmtId="9" fontId="0" fillId="6" borderId="101" xfId="1" applyFont="1" applyFill="1" applyBorder="1" applyAlignment="1" applyProtection="1">
      <alignment horizontal="center" vertical="center" wrapText="1"/>
    </xf>
    <xf numFmtId="9" fontId="0" fillId="7" borderId="101" xfId="1" applyFont="1" applyFill="1" applyBorder="1" applyAlignment="1" applyProtection="1">
      <alignment horizontal="center" vertical="center" wrapText="1"/>
    </xf>
    <xf numFmtId="9" fontId="0" fillId="7" borderId="102" xfId="1" applyFont="1" applyFill="1" applyBorder="1" applyAlignment="1" applyProtection="1">
      <alignment horizontal="center" vertical="center" wrapText="1"/>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20" xfId="0" applyFont="1" applyFill="1" applyBorder="1" applyAlignment="1">
      <alignment horizontal="center"/>
    </xf>
    <xf numFmtId="0" fontId="14" fillId="19" borderId="121" xfId="0" applyFont="1" applyFill="1" applyBorder="1" applyAlignment="1">
      <alignment horizontal="center"/>
    </xf>
    <xf numFmtId="0" fontId="14" fillId="19" borderId="122" xfId="0" applyFont="1" applyFill="1" applyBorder="1" applyAlignment="1">
      <alignment horizontal="center"/>
    </xf>
    <xf numFmtId="0" fontId="0" fillId="19" borderId="107" xfId="0" applyFill="1" applyBorder="1" applyAlignment="1">
      <alignment horizontal="center" vertical="center"/>
    </xf>
    <xf numFmtId="0" fontId="0" fillId="19" borderId="99"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6" xfId="0" applyFill="1" applyBorder="1" applyAlignment="1">
      <alignment horizontal="center" vertical="center"/>
    </xf>
    <xf numFmtId="0" fontId="13" fillId="14" borderId="110" xfId="0" applyFont="1" applyFill="1" applyBorder="1" applyAlignment="1">
      <alignment horizontal="center" vertical="center"/>
    </xf>
    <xf numFmtId="0" fontId="12" fillId="17" borderId="112" xfId="0" applyFont="1" applyFill="1" applyBorder="1" applyAlignment="1">
      <alignment horizontal="center" vertical="center" wrapText="1"/>
    </xf>
    <xf numFmtId="0" fontId="12" fillId="17" borderId="113" xfId="0" applyFont="1" applyFill="1" applyBorder="1" applyAlignment="1">
      <alignment horizontal="center" vertical="center" wrapText="1"/>
    </xf>
    <xf numFmtId="0" fontId="12" fillId="17" borderId="114" xfId="0" applyFont="1" applyFill="1" applyBorder="1" applyAlignment="1">
      <alignment horizontal="center" vertical="center" wrapText="1"/>
    </xf>
    <xf numFmtId="0" fontId="0" fillId="6" borderId="77" xfId="0" applyNumberForma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287" t="s">
        <v>45</v>
      </c>
      <c r="D2" s="287"/>
      <c r="E2" s="288" t="s">
        <v>46</v>
      </c>
      <c r="F2" s="288"/>
      <c r="G2" s="289" t="s">
        <v>47</v>
      </c>
      <c r="H2" s="289"/>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0" t="s">
        <v>3</v>
      </c>
    </row>
    <row r="3" spans="1:7" ht="15">
      <c r="A3" s="52" t="s">
        <v>52</v>
      </c>
      <c r="B3" s="53"/>
      <c r="C3" s="54"/>
      <c r="D3" s="55"/>
      <c r="E3" s="56"/>
      <c r="F3" s="57"/>
      <c r="G3" s="290"/>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291" t="s">
        <v>55</v>
      </c>
      <c r="I27" s="291"/>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0" t="s">
        <v>3</v>
      </c>
    </row>
    <row r="3" spans="1:7" ht="15">
      <c r="A3" s="52" t="s">
        <v>52</v>
      </c>
      <c r="B3" s="53"/>
      <c r="C3" s="54"/>
      <c r="D3" s="55"/>
      <c r="E3" s="56"/>
      <c r="F3" s="57"/>
      <c r="G3" s="290"/>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291" t="s">
        <v>55</v>
      </c>
      <c r="I31" s="291"/>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I12" sqref="I12"/>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17"/>
      <c r="B3" s="264" t="s">
        <v>74</v>
      </c>
      <c r="C3" s="264" t="s">
        <v>75</v>
      </c>
      <c r="D3" s="264" t="s">
        <v>76</v>
      </c>
      <c r="E3" s="265" t="s">
        <v>77</v>
      </c>
      <c r="F3" s="2" t="s">
        <v>3</v>
      </c>
      <c r="G3" t="s">
        <v>78</v>
      </c>
    </row>
    <row r="4" spans="1:7">
      <c r="A4" s="266" t="s">
        <v>0</v>
      </c>
      <c r="B4" s="267">
        <f>(Fonctionnalités!E17)</f>
        <v>0.79349999999999998</v>
      </c>
      <c r="C4" s="268">
        <f>'Assurance Qualité'!B49</f>
        <v>0.53849999999999998</v>
      </c>
      <c r="D4" s="268">
        <f>AVERAGE(B4:C4) - 0.1*E4</f>
        <v>0.66599999999999993</v>
      </c>
      <c r="F4" s="279">
        <v>15</v>
      </c>
      <c r="G4" s="278">
        <f>D4*F4</f>
        <v>9.9899999999999984</v>
      </c>
    </row>
    <row r="5" spans="1:7">
      <c r="A5" s="269" t="s">
        <v>1</v>
      </c>
      <c r="B5" s="270">
        <f>(Fonctionnalités!E39)</f>
        <v>0.91500000000000004</v>
      </c>
      <c r="C5" s="271">
        <f>'Assurance Qualité'!D49</f>
        <v>0.48700000000000004</v>
      </c>
      <c r="D5" s="271">
        <f>AVERAGE(B5:C5) - 0.1*E5</f>
        <v>0.70100000000000007</v>
      </c>
      <c r="F5" s="279">
        <v>30</v>
      </c>
      <c r="G5" s="278">
        <f t="shared" ref="G5:G7" si="0">D5*F5</f>
        <v>21.03</v>
      </c>
    </row>
    <row r="6" spans="1:7">
      <c r="A6" s="272" t="s">
        <v>2</v>
      </c>
      <c r="B6" s="273">
        <f>(Fonctionnalités!E58)</f>
        <v>0</v>
      </c>
      <c r="C6" s="274">
        <f>'Assurance Qualité'!F49</f>
        <v>0</v>
      </c>
      <c r="D6" s="274">
        <f>AVERAGE(B6:C6) - 0.1*E6</f>
        <v>0</v>
      </c>
      <c r="F6" s="279">
        <v>25</v>
      </c>
      <c r="G6" s="278">
        <f t="shared" si="0"/>
        <v>0</v>
      </c>
    </row>
    <row r="7" spans="1:7">
      <c r="A7" s="275" t="s">
        <v>79</v>
      </c>
      <c r="B7" s="276"/>
      <c r="C7" s="276"/>
      <c r="D7" s="280"/>
      <c r="F7" s="2">
        <v>15</v>
      </c>
      <c r="G7" s="278">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8"/>
  <sheetViews>
    <sheetView tabSelected="1" topLeftCell="A39" zoomScaleNormal="100" workbookViewId="0">
      <selection activeCell="D46" sqref="D46"/>
    </sheetView>
  </sheetViews>
  <sheetFormatPr defaultRowHeight="14.25"/>
  <cols>
    <col min="1" max="1" width="68.7109375" style="1" customWidth="1"/>
    <col min="2" max="3" width="12.7109375" style="1" customWidth="1"/>
    <col min="4" max="7" width="12.7109375" customWidth="1"/>
    <col min="8" max="8" width="23.140625" customWidth="1"/>
    <col min="9" max="9" width="3.28515625" customWidth="1"/>
    <col min="10" max="10" width="18.85546875" customWidth="1"/>
    <col min="11" max="11" width="56.85546875" customWidth="1"/>
    <col min="12" max="12" width="19.42578125" customWidth="1"/>
    <col min="13" max="1025" width="11.42578125"/>
  </cols>
  <sheetData>
    <row r="1" spans="1:13" ht="18.399999999999999" customHeight="1">
      <c r="A1" s="292" t="s">
        <v>80</v>
      </c>
      <c r="B1" s="293"/>
      <c r="C1" s="293"/>
      <c r="D1" s="293"/>
      <c r="E1" s="293"/>
      <c r="F1" s="293"/>
      <c r="G1" s="294"/>
      <c r="H1" s="216"/>
      <c r="I1" s="216"/>
    </row>
    <row r="2" spans="1:13" ht="15">
      <c r="H2" s="199"/>
      <c r="I2" s="199"/>
    </row>
    <row r="3" spans="1:13" ht="18.399999999999999" customHeight="1">
      <c r="A3" s="295" t="s">
        <v>54</v>
      </c>
      <c r="B3" s="296"/>
      <c r="C3" s="296"/>
      <c r="D3" s="296"/>
      <c r="E3" s="296"/>
      <c r="F3" s="296"/>
      <c r="G3" s="297"/>
      <c r="H3" s="195"/>
      <c r="I3" s="195"/>
    </row>
    <row r="4" spans="1:13" ht="18.75">
      <c r="A4" s="145"/>
      <c r="B4" s="146"/>
      <c r="C4" s="146"/>
      <c r="D4" s="146"/>
      <c r="E4" s="146"/>
      <c r="F4" s="146"/>
      <c r="G4" s="146"/>
      <c r="H4" s="146"/>
      <c r="I4" s="146"/>
    </row>
    <row r="5" spans="1:13" ht="18.399999999999999" customHeight="1">
      <c r="A5" s="303" t="s">
        <v>81</v>
      </c>
      <c r="B5" s="305" t="s">
        <v>0</v>
      </c>
      <c r="C5" s="305"/>
      <c r="D5" s="306" t="s">
        <v>1</v>
      </c>
      <c r="E5" s="306"/>
      <c r="F5" s="307" t="s">
        <v>2</v>
      </c>
      <c r="G5" s="308"/>
      <c r="H5" s="194"/>
      <c r="I5" s="194"/>
      <c r="J5" s="298" t="s">
        <v>82</v>
      </c>
      <c r="K5" s="299"/>
      <c r="L5" s="299"/>
    </row>
    <row r="6" spans="1:13" ht="18.75">
      <c r="A6" s="304"/>
      <c r="B6" s="147" t="s">
        <v>48</v>
      </c>
      <c r="C6" s="148" t="s">
        <v>83</v>
      </c>
      <c r="D6" s="149" t="s">
        <v>48</v>
      </c>
      <c r="E6" s="150" t="s">
        <v>83</v>
      </c>
      <c r="F6" s="151" t="s">
        <v>48</v>
      </c>
      <c r="G6" s="201" t="s">
        <v>83</v>
      </c>
      <c r="H6" s="194"/>
      <c r="I6" s="194"/>
      <c r="J6" s="152" t="s">
        <v>0</v>
      </c>
      <c r="K6" s="152" t="s">
        <v>1</v>
      </c>
      <c r="L6" s="152" t="s">
        <v>2</v>
      </c>
      <c r="M6" s="152"/>
    </row>
    <row r="7" spans="1:13" ht="18.399999999999999" customHeight="1">
      <c r="A7" s="300" t="s">
        <v>84</v>
      </c>
      <c r="B7" s="301"/>
      <c r="C7" s="301"/>
      <c r="D7" s="301"/>
      <c r="E7" s="301"/>
      <c r="F7" s="301"/>
      <c r="G7" s="302"/>
      <c r="H7" s="195" t="s">
        <v>85</v>
      </c>
      <c r="I7" s="195"/>
    </row>
    <row r="8" spans="1:13" ht="99" customHeight="1">
      <c r="A8" s="202" t="s">
        <v>86</v>
      </c>
      <c r="B8" s="153">
        <v>0.6</v>
      </c>
      <c r="C8" s="154">
        <v>8</v>
      </c>
      <c r="D8" s="155">
        <v>0</v>
      </c>
      <c r="E8" s="156">
        <v>8</v>
      </c>
      <c r="F8" s="157"/>
      <c r="G8" s="203">
        <v>8</v>
      </c>
      <c r="H8" s="196"/>
      <c r="I8" s="196"/>
      <c r="J8" s="1" t="s">
        <v>87</v>
      </c>
      <c r="K8" s="1" t="s">
        <v>88</v>
      </c>
    </row>
    <row r="9" spans="1:13" ht="120">
      <c r="A9" s="204" t="s">
        <v>89</v>
      </c>
      <c r="B9" s="158">
        <v>0</v>
      </c>
      <c r="C9" s="159">
        <v>2</v>
      </c>
      <c r="D9" s="160">
        <v>0</v>
      </c>
      <c r="E9" s="161">
        <v>2</v>
      </c>
      <c r="F9" s="162"/>
      <c r="G9" s="205">
        <v>2</v>
      </c>
      <c r="H9" s="196"/>
      <c r="I9" s="196"/>
      <c r="J9" s="285" t="s">
        <v>90</v>
      </c>
      <c r="K9" s="1" t="s">
        <v>91</v>
      </c>
    </row>
    <row r="10" spans="1:13" ht="43.5" customHeight="1">
      <c r="A10" s="206" t="s">
        <v>92</v>
      </c>
      <c r="B10" s="158">
        <v>0.9</v>
      </c>
      <c r="C10" s="163">
        <v>4</v>
      </c>
      <c r="D10" s="160">
        <v>0.75</v>
      </c>
      <c r="E10" s="164">
        <v>4</v>
      </c>
      <c r="F10" s="162"/>
      <c r="G10" s="207">
        <v>4</v>
      </c>
      <c r="H10" s="196"/>
      <c r="I10" s="196"/>
      <c r="J10" s="1" t="s">
        <v>93</v>
      </c>
      <c r="K10" t="s">
        <v>94</v>
      </c>
    </row>
    <row r="11" spans="1:13" ht="15">
      <c r="A11" s="208" t="s">
        <v>95</v>
      </c>
      <c r="B11" s="186">
        <f>SUMPRODUCT(B8:B10,C8:C10)</f>
        <v>8.4</v>
      </c>
      <c r="C11" s="165">
        <f>SUM(C8:C10)</f>
        <v>14</v>
      </c>
      <c r="D11" s="187">
        <f>SUMPRODUCT(D8:D10,E8:E10)</f>
        <v>3</v>
      </c>
      <c r="E11" s="166">
        <f>SUM(E8:E10)</f>
        <v>14</v>
      </c>
      <c r="F11" s="167">
        <f>SUMPRODUCT(F8:F10,G8:G10)</f>
        <v>0</v>
      </c>
      <c r="G11" s="207">
        <f>SUM(G8:G10)</f>
        <v>14</v>
      </c>
      <c r="H11" s="196"/>
      <c r="I11" s="196"/>
    </row>
    <row r="12" spans="1:13" ht="18.399999999999999" customHeight="1">
      <c r="A12" s="300" t="s">
        <v>96</v>
      </c>
      <c r="B12" s="301"/>
      <c r="C12" s="301"/>
      <c r="D12" s="301"/>
      <c r="E12" s="301"/>
      <c r="F12" s="301"/>
      <c r="G12" s="302"/>
      <c r="H12" s="195" t="s">
        <v>85</v>
      </c>
      <c r="I12" s="195"/>
    </row>
    <row r="13" spans="1:13" ht="135" customHeight="1">
      <c r="A13" s="202" t="s">
        <v>97</v>
      </c>
      <c r="B13" s="168">
        <v>0.7</v>
      </c>
      <c r="C13" s="159">
        <v>6</v>
      </c>
      <c r="D13" s="169">
        <v>0.7</v>
      </c>
      <c r="E13" s="161">
        <v>6</v>
      </c>
      <c r="F13" s="170"/>
      <c r="G13" s="203">
        <v>6</v>
      </c>
      <c r="H13" s="197"/>
      <c r="I13" s="196"/>
      <c r="J13" s="1" t="s">
        <v>98</v>
      </c>
      <c r="K13" s="1" t="s">
        <v>99</v>
      </c>
    </row>
    <row r="14" spans="1:13" ht="30">
      <c r="A14" s="204" t="s">
        <v>100</v>
      </c>
      <c r="B14" s="171">
        <v>1</v>
      </c>
      <c r="C14" s="159">
        <v>2</v>
      </c>
      <c r="D14" s="172">
        <v>1</v>
      </c>
      <c r="E14" s="161">
        <v>2</v>
      </c>
      <c r="F14" s="173"/>
      <c r="G14" s="205">
        <v>2</v>
      </c>
      <c r="H14" s="197"/>
      <c r="I14" s="196"/>
    </row>
    <row r="15" spans="1:13" ht="15">
      <c r="A15" s="204" t="s">
        <v>101</v>
      </c>
      <c r="B15" s="171">
        <v>1</v>
      </c>
      <c r="C15" s="159">
        <v>3</v>
      </c>
      <c r="D15" s="172">
        <v>1</v>
      </c>
      <c r="E15" s="161">
        <v>3</v>
      </c>
      <c r="F15" s="173"/>
      <c r="G15" s="205">
        <v>3</v>
      </c>
      <c r="H15" s="197"/>
      <c r="I15" s="196"/>
    </row>
    <row r="16" spans="1:13" ht="45.75" customHeight="1">
      <c r="A16" s="206" t="s">
        <v>102</v>
      </c>
      <c r="B16" s="174">
        <v>0.75</v>
      </c>
      <c r="C16" s="159">
        <v>2</v>
      </c>
      <c r="D16" s="175">
        <v>0.75</v>
      </c>
      <c r="E16" s="161">
        <v>2</v>
      </c>
      <c r="F16" s="173"/>
      <c r="G16" s="205">
        <v>2</v>
      </c>
      <c r="H16" s="197"/>
      <c r="I16" s="196"/>
      <c r="J16" s="1" t="s">
        <v>103</v>
      </c>
      <c r="K16" s="1" t="s">
        <v>104</v>
      </c>
    </row>
    <row r="17" spans="1:11" ht="15">
      <c r="A17" s="208" t="s">
        <v>95</v>
      </c>
      <c r="B17" s="186">
        <f>SUMPRODUCT(B13:B16,C13:C16)</f>
        <v>10.7</v>
      </c>
      <c r="C17" s="163">
        <f>SUM(C13:C16)</f>
        <v>13</v>
      </c>
      <c r="D17" s="187">
        <f>SUMPRODUCT(D13:D16,E13:E16)</f>
        <v>10.7</v>
      </c>
      <c r="E17" s="164">
        <f>SUM(E13:E16)</f>
        <v>13</v>
      </c>
      <c r="F17" s="176">
        <f>SUMPRODUCT(F13:F16,G13:G16)</f>
        <v>0</v>
      </c>
      <c r="G17" s="207">
        <f>SUM(G13:G16)</f>
        <v>13</v>
      </c>
      <c r="H17" s="197"/>
      <c r="I17" s="196"/>
    </row>
    <row r="18" spans="1:11" ht="18.399999999999999" customHeight="1">
      <c r="A18" s="300" t="s">
        <v>105</v>
      </c>
      <c r="B18" s="301"/>
      <c r="C18" s="301"/>
      <c r="D18" s="301"/>
      <c r="E18" s="301"/>
      <c r="F18" s="301"/>
      <c r="G18" s="302"/>
      <c r="H18" s="195" t="s">
        <v>106</v>
      </c>
      <c r="I18" s="195"/>
    </row>
    <row r="19" spans="1:11" ht="30">
      <c r="A19" s="204" t="s">
        <v>107</v>
      </c>
      <c r="B19" s="158">
        <v>1</v>
      </c>
      <c r="C19" s="159">
        <v>2</v>
      </c>
      <c r="D19" s="160">
        <v>1</v>
      </c>
      <c r="E19" s="161">
        <v>2</v>
      </c>
      <c r="F19" s="162"/>
      <c r="G19" s="205">
        <v>2</v>
      </c>
      <c r="H19" s="197"/>
      <c r="I19" s="196"/>
      <c r="K19" s="1" t="s">
        <v>108</v>
      </c>
    </row>
    <row r="20" spans="1:11" ht="30">
      <c r="A20" s="206" t="s">
        <v>109</v>
      </c>
      <c r="B20" s="158">
        <v>1</v>
      </c>
      <c r="C20" s="163">
        <v>2</v>
      </c>
      <c r="D20" s="160">
        <v>0</v>
      </c>
      <c r="E20" s="164">
        <v>2</v>
      </c>
      <c r="F20" s="162"/>
      <c r="G20" s="207">
        <v>2</v>
      </c>
      <c r="H20" s="197"/>
      <c r="I20" s="196"/>
      <c r="K20" s="1" t="s">
        <v>110</v>
      </c>
    </row>
    <row r="21" spans="1:11" ht="15">
      <c r="A21" s="208" t="s">
        <v>95</v>
      </c>
      <c r="B21" s="186">
        <f>SUMPRODUCT(B19:B20,C19:C20)</f>
        <v>4</v>
      </c>
      <c r="C21" s="165">
        <f>SUM(C19:C20)</f>
        <v>4</v>
      </c>
      <c r="D21" s="187">
        <f>SUMPRODUCT(D19:D20,E19:E20)</f>
        <v>2</v>
      </c>
      <c r="E21" s="166">
        <f>SUM(E19:E20)</f>
        <v>4</v>
      </c>
      <c r="F21" s="167">
        <f>SUMPRODUCT(F19:F20,G19:G20)</f>
        <v>0</v>
      </c>
      <c r="G21" s="207">
        <f>SUM(G19:G20)</f>
        <v>4</v>
      </c>
      <c r="H21" s="197"/>
      <c r="I21" s="196"/>
    </row>
    <row r="22" spans="1:11" ht="18.399999999999999" customHeight="1">
      <c r="A22" s="300" t="s">
        <v>111</v>
      </c>
      <c r="B22" s="301"/>
      <c r="C22" s="301"/>
      <c r="D22" s="301"/>
      <c r="E22" s="301"/>
      <c r="F22" s="301"/>
      <c r="G22" s="302"/>
      <c r="H22" s="195" t="s">
        <v>106</v>
      </c>
      <c r="I22" s="195"/>
    </row>
    <row r="23" spans="1:11" ht="195">
      <c r="A23" s="206" t="s">
        <v>112</v>
      </c>
      <c r="B23" s="171">
        <v>0.5</v>
      </c>
      <c r="C23" s="163">
        <v>4</v>
      </c>
      <c r="D23" s="172">
        <v>0.5</v>
      </c>
      <c r="E23" s="164">
        <v>4</v>
      </c>
      <c r="F23" s="177"/>
      <c r="G23" s="207">
        <v>4</v>
      </c>
      <c r="H23" s="197"/>
      <c r="I23" s="196"/>
      <c r="J23" s="1" t="s">
        <v>113</v>
      </c>
      <c r="K23" s="1" t="s">
        <v>114</v>
      </c>
    </row>
    <row r="24" spans="1:11" ht="390">
      <c r="A24" s="206" t="s">
        <v>115</v>
      </c>
      <c r="B24" s="171">
        <v>0.4</v>
      </c>
      <c r="C24" s="163">
        <v>5</v>
      </c>
      <c r="D24" s="172">
        <v>0.5</v>
      </c>
      <c r="E24" s="164">
        <v>5</v>
      </c>
      <c r="F24" s="177"/>
      <c r="G24" s="207">
        <v>5</v>
      </c>
      <c r="H24" s="197"/>
      <c r="I24" s="196"/>
      <c r="J24" s="1" t="s">
        <v>116</v>
      </c>
      <c r="K24" s="1" t="s">
        <v>117</v>
      </c>
    </row>
    <row r="25" spans="1:11" ht="15">
      <c r="A25" s="208" t="s">
        <v>95</v>
      </c>
      <c r="B25" s="186">
        <f>SUMPRODUCT(B23:B24,C23:C24)</f>
        <v>4</v>
      </c>
      <c r="C25" s="165">
        <f>SUM(C23:C24)</f>
        <v>9</v>
      </c>
      <c r="D25" s="187">
        <f>SUMPRODUCT(D23:D24,E23:E24)</f>
        <v>4.5</v>
      </c>
      <c r="E25" s="166">
        <f>SUM(E23:E24)</f>
        <v>9</v>
      </c>
      <c r="F25" s="167">
        <f>SUMPRODUCT(F23:F24,G23:G24)</f>
        <v>0</v>
      </c>
      <c r="G25" s="207">
        <f>SUM(G23:G24)</f>
        <v>9</v>
      </c>
      <c r="H25" s="197"/>
      <c r="I25" s="196"/>
    </row>
    <row r="26" spans="1:11" ht="18.399999999999999" customHeight="1">
      <c r="A26" s="300" t="s">
        <v>118</v>
      </c>
      <c r="B26" s="301"/>
      <c r="C26" s="301"/>
      <c r="D26" s="301"/>
      <c r="E26" s="301"/>
      <c r="F26" s="301"/>
      <c r="G26" s="302"/>
      <c r="H26" s="195" t="s">
        <v>119</v>
      </c>
      <c r="I26" s="195"/>
    </row>
    <row r="27" spans="1:11" ht="15">
      <c r="A27" s="202" t="s">
        <v>120</v>
      </c>
      <c r="B27" s="178">
        <v>0</v>
      </c>
      <c r="C27" s="154">
        <v>2</v>
      </c>
      <c r="D27" s="179">
        <v>0</v>
      </c>
      <c r="E27" s="156">
        <v>2</v>
      </c>
      <c r="F27" s="180"/>
      <c r="G27" s="203">
        <v>2</v>
      </c>
      <c r="H27" s="197"/>
      <c r="I27" s="196"/>
      <c r="J27" t="s">
        <v>121</v>
      </c>
      <c r="K27" t="s">
        <v>122</v>
      </c>
    </row>
    <row r="28" spans="1:11" ht="409.6">
      <c r="A28" s="204" t="s">
        <v>123</v>
      </c>
      <c r="B28" s="171">
        <v>0.5</v>
      </c>
      <c r="C28" s="159">
        <v>3</v>
      </c>
      <c r="D28" s="172">
        <v>0</v>
      </c>
      <c r="E28" s="161">
        <v>3</v>
      </c>
      <c r="F28" s="177"/>
      <c r="G28" s="205">
        <v>3</v>
      </c>
      <c r="H28" s="197"/>
      <c r="I28" s="196"/>
      <c r="J28" s="1" t="s">
        <v>124</v>
      </c>
      <c r="K28" s="1" t="s">
        <v>125</v>
      </c>
    </row>
    <row r="29" spans="1:11" ht="30">
      <c r="A29" s="206" t="s">
        <v>126</v>
      </c>
      <c r="B29" s="171">
        <v>1</v>
      </c>
      <c r="C29" s="163">
        <v>3</v>
      </c>
      <c r="D29" s="172">
        <v>1</v>
      </c>
      <c r="E29" s="164">
        <v>3</v>
      </c>
      <c r="F29" s="177"/>
      <c r="G29" s="207">
        <v>3</v>
      </c>
      <c r="H29" s="196"/>
      <c r="I29" s="196"/>
    </row>
    <row r="30" spans="1:11" ht="15">
      <c r="A30" s="208" t="s">
        <v>95</v>
      </c>
      <c r="B30" s="181">
        <f>SUMPRODUCT(B27:B29,C27:C29)</f>
        <v>4.5</v>
      </c>
      <c r="C30" s="165">
        <f>SUM(C27:C29)</f>
        <v>8</v>
      </c>
      <c r="D30" s="182">
        <f>SUMPRODUCT(D27:D29,E27:E29)</f>
        <v>3</v>
      </c>
      <c r="E30" s="166">
        <f>SUM(E27:E29)</f>
        <v>8</v>
      </c>
      <c r="F30" s="167">
        <f>SUMPRODUCT(F27:F29,G27:G29)</f>
        <v>0</v>
      </c>
      <c r="G30" s="207">
        <f>SUM(G27:G29)</f>
        <v>8</v>
      </c>
      <c r="H30" s="197"/>
      <c r="I30" s="196"/>
    </row>
    <row r="31" spans="1:11" ht="18.399999999999999" customHeight="1">
      <c r="A31" s="300" t="s">
        <v>127</v>
      </c>
      <c r="B31" s="301"/>
      <c r="C31" s="301"/>
      <c r="D31" s="301"/>
      <c r="E31" s="301"/>
      <c r="F31" s="301"/>
      <c r="G31" s="302"/>
      <c r="H31" s="195" t="s">
        <v>119</v>
      </c>
      <c r="I31" s="195"/>
    </row>
    <row r="32" spans="1:11" ht="195">
      <c r="A32" s="204" t="s">
        <v>128</v>
      </c>
      <c r="B32" s="171">
        <v>0.75</v>
      </c>
      <c r="C32" s="159">
        <v>3</v>
      </c>
      <c r="D32" s="172">
        <v>0.5</v>
      </c>
      <c r="E32" s="161">
        <v>3</v>
      </c>
      <c r="F32" s="177"/>
      <c r="G32" s="205">
        <v>3</v>
      </c>
      <c r="H32" s="196"/>
      <c r="I32" s="196"/>
      <c r="J32" t="s">
        <v>129</v>
      </c>
      <c r="K32" s="1" t="s">
        <v>130</v>
      </c>
    </row>
    <row r="33" spans="1:11" ht="30">
      <c r="A33" s="204" t="s">
        <v>131</v>
      </c>
      <c r="B33" s="171">
        <v>1</v>
      </c>
      <c r="C33" s="159">
        <v>4</v>
      </c>
      <c r="D33" s="172">
        <v>0.75</v>
      </c>
      <c r="E33" s="161">
        <v>4</v>
      </c>
      <c r="F33" s="177"/>
      <c r="G33" s="205">
        <v>4</v>
      </c>
      <c r="H33" s="196"/>
      <c r="I33" s="196"/>
      <c r="K33" t="s">
        <v>132</v>
      </c>
    </row>
    <row r="34" spans="1:11" ht="409.6">
      <c r="A34" s="204" t="s">
        <v>133</v>
      </c>
      <c r="B34" s="171">
        <v>0</v>
      </c>
      <c r="C34" s="159">
        <v>3</v>
      </c>
      <c r="D34" s="172">
        <v>0</v>
      </c>
      <c r="E34" s="161">
        <v>3</v>
      </c>
      <c r="F34" s="177"/>
      <c r="G34" s="205">
        <v>3</v>
      </c>
      <c r="H34" s="196"/>
      <c r="I34" s="196"/>
      <c r="J34" s="1" t="s">
        <v>134</v>
      </c>
      <c r="K34" s="1" t="s">
        <v>135</v>
      </c>
    </row>
    <row r="35" spans="1:11" ht="15">
      <c r="A35" s="204" t="s">
        <v>136</v>
      </c>
      <c r="B35" s="171">
        <v>0</v>
      </c>
      <c r="C35" s="159">
        <v>4</v>
      </c>
      <c r="D35" s="172">
        <v>1</v>
      </c>
      <c r="E35" s="161">
        <v>4</v>
      </c>
      <c r="F35" s="177"/>
      <c r="G35" s="205">
        <v>4</v>
      </c>
      <c r="H35" s="196"/>
      <c r="I35" s="196"/>
      <c r="J35" t="s">
        <v>137</v>
      </c>
    </row>
    <row r="36" spans="1:11" ht="15">
      <c r="A36" s="204" t="s">
        <v>138</v>
      </c>
      <c r="B36" s="171">
        <v>0.5</v>
      </c>
      <c r="C36" s="159">
        <v>4</v>
      </c>
      <c r="D36" s="172">
        <v>1</v>
      </c>
      <c r="E36" s="161">
        <v>4</v>
      </c>
      <c r="F36" s="177"/>
      <c r="G36" s="205">
        <v>4</v>
      </c>
      <c r="H36" s="196"/>
      <c r="I36" s="196"/>
      <c r="J36" t="s">
        <v>139</v>
      </c>
    </row>
    <row r="37" spans="1:11" ht="409.6">
      <c r="A37" s="204" t="s">
        <v>140</v>
      </c>
      <c r="B37" s="171">
        <v>0</v>
      </c>
      <c r="C37" s="159">
        <v>2</v>
      </c>
      <c r="D37" s="172">
        <v>0</v>
      </c>
      <c r="E37" s="161">
        <v>2</v>
      </c>
      <c r="F37" s="177"/>
      <c r="G37" s="205">
        <v>2</v>
      </c>
      <c r="H37" s="196"/>
      <c r="I37" s="196"/>
      <c r="J37" s="1" t="s">
        <v>141</v>
      </c>
      <c r="K37" s="1" t="s">
        <v>142</v>
      </c>
    </row>
    <row r="38" spans="1:11" ht="255">
      <c r="A38" s="206" t="s">
        <v>143</v>
      </c>
      <c r="B38" s="171">
        <v>0</v>
      </c>
      <c r="C38" s="163">
        <v>12</v>
      </c>
      <c r="D38" s="172">
        <v>0</v>
      </c>
      <c r="E38" s="164">
        <v>12</v>
      </c>
      <c r="F38" s="177"/>
      <c r="G38" s="207">
        <v>12</v>
      </c>
      <c r="H38" s="196"/>
      <c r="I38" s="196"/>
      <c r="J38" t="s">
        <v>144</v>
      </c>
      <c r="K38" s="1" t="s">
        <v>145</v>
      </c>
    </row>
    <row r="39" spans="1:11" ht="409.6">
      <c r="A39" s="206" t="s">
        <v>146</v>
      </c>
      <c r="B39" s="171">
        <v>0</v>
      </c>
      <c r="C39" s="163">
        <v>6</v>
      </c>
      <c r="D39" s="172">
        <v>0</v>
      </c>
      <c r="E39" s="164">
        <v>6</v>
      </c>
      <c r="F39" s="177"/>
      <c r="G39" s="207">
        <v>6</v>
      </c>
      <c r="H39" s="196"/>
      <c r="I39" s="196"/>
      <c r="J39" s="1" t="s">
        <v>147</v>
      </c>
      <c r="K39" s="1" t="s">
        <v>148</v>
      </c>
    </row>
    <row r="40" spans="1:11" ht="15">
      <c r="A40" s="206" t="s">
        <v>149</v>
      </c>
      <c r="B40" s="171">
        <v>1</v>
      </c>
      <c r="C40" s="163">
        <v>3</v>
      </c>
      <c r="D40" s="172">
        <v>1</v>
      </c>
      <c r="E40" s="164">
        <v>3</v>
      </c>
      <c r="F40" s="177"/>
      <c r="G40" s="207">
        <v>3</v>
      </c>
      <c r="H40" s="196"/>
      <c r="I40" s="196"/>
    </row>
    <row r="41" spans="1:11" ht="15">
      <c r="A41" s="208" t="s">
        <v>95</v>
      </c>
      <c r="B41" s="181">
        <f>SUMPRODUCT(B32:B40,C32:C40)</f>
        <v>11.25</v>
      </c>
      <c r="C41" s="165">
        <f>SUM(C32:C40)</f>
        <v>41</v>
      </c>
      <c r="D41" s="182">
        <f>SUMPRODUCT(D32:D40,E32:E40)</f>
        <v>15.5</v>
      </c>
      <c r="E41" s="166">
        <f>SUM(E32:E40)</f>
        <v>41</v>
      </c>
      <c r="F41" s="167">
        <f>SUMPRODUCT(F32:F40,G32:G40)</f>
        <v>0</v>
      </c>
      <c r="G41" s="207">
        <f>SUM(G32:G40)</f>
        <v>41</v>
      </c>
      <c r="H41" s="197"/>
      <c r="I41" s="196"/>
    </row>
    <row r="42" spans="1:11" ht="18.399999999999999" customHeight="1">
      <c r="A42" s="300" t="s">
        <v>150</v>
      </c>
      <c r="B42" s="301"/>
      <c r="C42" s="301"/>
      <c r="D42" s="301"/>
      <c r="E42" s="301"/>
      <c r="F42" s="301"/>
      <c r="G42" s="302"/>
      <c r="H42" s="195" t="s">
        <v>106</v>
      </c>
      <c r="I42" s="195"/>
    </row>
    <row r="43" spans="1:11" ht="30">
      <c r="A43" s="209" t="s">
        <v>151</v>
      </c>
      <c r="B43" s="178">
        <v>1</v>
      </c>
      <c r="C43" s="183">
        <v>3</v>
      </c>
      <c r="D43" s="179">
        <v>1</v>
      </c>
      <c r="E43" s="184">
        <v>3</v>
      </c>
      <c r="F43" s="180"/>
      <c r="G43" s="210">
        <v>3</v>
      </c>
      <c r="H43" s="197"/>
      <c r="I43" s="196"/>
    </row>
    <row r="44" spans="1:11" ht="105">
      <c r="A44" s="206" t="s">
        <v>152</v>
      </c>
      <c r="B44" s="171">
        <v>1</v>
      </c>
      <c r="C44" s="163">
        <v>4</v>
      </c>
      <c r="D44" s="172">
        <v>0.75</v>
      </c>
      <c r="E44" s="164">
        <v>4</v>
      </c>
      <c r="F44" s="177"/>
      <c r="G44" s="207">
        <v>4</v>
      </c>
      <c r="H44" s="196"/>
      <c r="I44" s="196"/>
      <c r="J44" s="1" t="s">
        <v>153</v>
      </c>
      <c r="K44" t="s">
        <v>154</v>
      </c>
    </row>
    <row r="45" spans="1:11" ht="45">
      <c r="A45" s="204" t="s">
        <v>155</v>
      </c>
      <c r="B45" s="282">
        <v>1</v>
      </c>
      <c r="C45" s="159">
        <v>4</v>
      </c>
      <c r="D45" s="330">
        <v>1</v>
      </c>
      <c r="E45" s="161">
        <v>4</v>
      </c>
      <c r="F45" s="185"/>
      <c r="G45" s="205">
        <v>4</v>
      </c>
      <c r="H45" s="198"/>
      <c r="I45" s="196"/>
    </row>
    <row r="46" spans="1:11" ht="15">
      <c r="A46" s="211" t="s">
        <v>95</v>
      </c>
      <c r="B46" s="186">
        <f>SUMPRODUCT(B43:B45,C43:C45)</f>
        <v>11</v>
      </c>
      <c r="C46" s="165">
        <f>SUM(C43:C45)</f>
        <v>11</v>
      </c>
      <c r="D46" s="187">
        <f>SUMPRODUCT(D43:D45,E43:E45)</f>
        <v>10</v>
      </c>
      <c r="E46" s="166">
        <f>SUM(E43:E45)</f>
        <v>11</v>
      </c>
      <c r="F46" s="188">
        <f>SUMPRODUCT(F43:F45,G43:G45)</f>
        <v>0</v>
      </c>
      <c r="G46" s="212">
        <f>SUM(G43:G45)</f>
        <v>11</v>
      </c>
      <c r="H46" s="196"/>
      <c r="I46" s="196"/>
    </row>
    <row r="47" spans="1:11" ht="18.399999999999999" customHeight="1">
      <c r="A47" s="300" t="s">
        <v>76</v>
      </c>
      <c r="B47" s="301"/>
      <c r="C47" s="301"/>
      <c r="D47" s="301"/>
      <c r="E47" s="301"/>
      <c r="F47" s="301"/>
      <c r="G47" s="302"/>
      <c r="H47" s="195"/>
      <c r="I47" s="195"/>
    </row>
    <row r="48" spans="1:11" ht="15">
      <c r="A48" s="213" t="s">
        <v>156</v>
      </c>
      <c r="B48" s="189">
        <f t="shared" ref="B48:G48" si="0">B11+B17+B21+B25+B30+B41+B46</f>
        <v>53.85</v>
      </c>
      <c r="C48" s="190">
        <f t="shared" si="0"/>
        <v>100</v>
      </c>
      <c r="D48" s="191">
        <f t="shared" si="0"/>
        <v>48.7</v>
      </c>
      <c r="E48" s="192">
        <f t="shared" si="0"/>
        <v>100</v>
      </c>
      <c r="F48" s="193">
        <f t="shared" si="0"/>
        <v>0</v>
      </c>
      <c r="G48" s="214">
        <f t="shared" si="0"/>
        <v>100</v>
      </c>
      <c r="H48" s="198"/>
      <c r="I48" s="196"/>
    </row>
    <row r="49" spans="1:9" ht="15">
      <c r="A49" s="215" t="s">
        <v>157</v>
      </c>
      <c r="B49" s="309">
        <f>B48/C48</f>
        <v>0.53849999999999998</v>
      </c>
      <c r="C49" s="309"/>
      <c r="D49" s="310">
        <f>D48/E48</f>
        <v>0.48700000000000004</v>
      </c>
      <c r="E49" s="310"/>
      <c r="F49" s="311">
        <f>F48/G48</f>
        <v>0</v>
      </c>
      <c r="G49" s="312"/>
      <c r="H49" s="200"/>
      <c r="I49" s="200"/>
    </row>
    <row r="50" spans="1:9" ht="15">
      <c r="H50" s="199"/>
      <c r="I50" s="199"/>
    </row>
    <row r="51" spans="1:9" ht="15">
      <c r="H51" s="199"/>
      <c r="I51" s="199"/>
    </row>
    <row r="52" spans="1:9" ht="15">
      <c r="H52" s="199"/>
      <c r="I52" s="199"/>
    </row>
    <row r="53" spans="1:9" ht="15">
      <c r="H53" s="199"/>
      <c r="I53" s="199"/>
    </row>
    <row r="54" spans="1:9" ht="15">
      <c r="H54" s="199"/>
      <c r="I54" s="199"/>
    </row>
    <row r="55" spans="1:9" ht="15">
      <c r="H55" s="199"/>
      <c r="I55" s="199"/>
    </row>
    <row r="56" spans="1:9" ht="15"/>
    <row r="57" spans="1:9" ht="15"/>
    <row r="58" spans="1:9" ht="15"/>
  </sheetData>
  <mergeCells count="18">
    <mergeCell ref="A31:G31"/>
    <mergeCell ref="A26:G26"/>
    <mergeCell ref="B49:C49"/>
    <mergeCell ref="D49:E49"/>
    <mergeCell ref="F49:G49"/>
    <mergeCell ref="A47:G47"/>
    <mergeCell ref="A42:G42"/>
    <mergeCell ref="A1:G1"/>
    <mergeCell ref="A3:G3"/>
    <mergeCell ref="J5:L5"/>
    <mergeCell ref="A22:G22"/>
    <mergeCell ref="A18:G18"/>
    <mergeCell ref="A12:G12"/>
    <mergeCell ref="A7:G7"/>
    <mergeCell ref="A5:A6"/>
    <mergeCell ref="B5:C5"/>
    <mergeCell ref="D5:E5"/>
    <mergeCell ref="F5:G5"/>
  </mergeCells>
  <dataValidations count="2">
    <dataValidation type="decimal" allowBlank="1" showInputMessage="1" showErrorMessage="1" sqref="H11 H17 H21 H25 H30 H41" xr:uid="{00000000-0002-0000-0500-000000000000}">
      <formula1>0</formula1>
      <formula2>1</formula2>
    </dataValidation>
    <dataValidation type="decimal" allowBlank="1" showInputMessage="1" showErrorMessage="1" error="Les évaluations sont faites en terme de pourcentage. Veuillez entrer une valeur entre 0 et 1" sqref="B8:B10 D8:D10 F8:F10 H8:H10 B13:B16 D13:D16 F13:F16 H13:H16 B27:B29 D27:D29 F27:F29 H27:H29 B32:B40 D32:D40 F32:F40 H32:H40 B43:B45 B23:B24 F43:F45 H43:H45 H19:H20 F19:F20 D19:D20 B19:B20 H23:H24 F23:F24 D23:D24 D43:D44"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1"/>
  <sheetViews>
    <sheetView topLeftCell="A22" workbookViewId="0">
      <selection activeCell="F37" sqref="F37"/>
    </sheetView>
  </sheetViews>
  <sheetFormatPr defaultRowHeight="15"/>
  <cols>
    <col min="1" max="1" width="73" customWidth="1"/>
    <col min="2" max="2" width="14.42578125" customWidth="1"/>
    <col min="5" max="5" width="11" bestFit="1" customWidth="1"/>
    <col min="6" max="6" width="89.85546875" customWidth="1"/>
    <col min="7" max="7" width="16" bestFit="1" customWidth="1"/>
  </cols>
  <sheetData>
    <row r="1" spans="1:7" ht="18.75">
      <c r="A1" s="321" t="s">
        <v>80</v>
      </c>
      <c r="B1" s="322"/>
      <c r="C1" s="322"/>
      <c r="D1" s="322"/>
      <c r="E1" s="322"/>
      <c r="F1" s="322"/>
    </row>
    <row r="2" spans="1:7">
      <c r="A2" s="217"/>
      <c r="B2" s="217"/>
      <c r="C2" s="218"/>
      <c r="D2" s="218"/>
      <c r="E2" s="217"/>
      <c r="F2" s="218"/>
    </row>
    <row r="3" spans="1:7" ht="18.75">
      <c r="A3" s="321" t="s">
        <v>51</v>
      </c>
      <c r="B3" s="322"/>
      <c r="C3" s="322"/>
      <c r="D3" s="322"/>
      <c r="E3" s="322"/>
      <c r="F3" s="322"/>
    </row>
    <row r="5" spans="1:7" ht="23.25">
      <c r="A5" s="323" t="s">
        <v>0</v>
      </c>
      <c r="B5" s="323"/>
      <c r="C5" s="323"/>
      <c r="D5" s="323"/>
      <c r="E5" s="323"/>
      <c r="F5" s="323"/>
    </row>
    <row r="6" spans="1:7">
      <c r="A6" s="219" t="s">
        <v>52</v>
      </c>
      <c r="B6" s="324" t="s">
        <v>158</v>
      </c>
      <c r="C6" s="324"/>
      <c r="D6" s="324"/>
      <c r="E6" s="324"/>
      <c r="F6" s="325"/>
    </row>
    <row r="7" spans="1:7">
      <c r="A7" s="220" t="s">
        <v>159</v>
      </c>
      <c r="B7" s="221" t="s">
        <v>48</v>
      </c>
      <c r="C7" s="221" t="s">
        <v>160</v>
      </c>
      <c r="D7" s="221" t="s">
        <v>3</v>
      </c>
      <c r="E7" s="221" t="s">
        <v>161</v>
      </c>
      <c r="F7" s="222" t="s">
        <v>82</v>
      </c>
    </row>
    <row r="8" spans="1:7">
      <c r="A8" s="223" t="s">
        <v>162</v>
      </c>
      <c r="B8" s="224">
        <v>1</v>
      </c>
      <c r="C8" s="224">
        <v>0.75</v>
      </c>
      <c r="D8" s="224">
        <v>16</v>
      </c>
      <c r="E8" s="224">
        <f t="shared" ref="E8:E13" si="0">B8*C8*D8</f>
        <v>12</v>
      </c>
      <c r="F8" s="283" t="s">
        <v>163</v>
      </c>
      <c r="G8" s="281" t="s">
        <v>119</v>
      </c>
    </row>
    <row r="9" spans="1:7">
      <c r="A9" s="223" t="s">
        <v>164</v>
      </c>
      <c r="B9" s="224">
        <v>1</v>
      </c>
      <c r="C9" s="224">
        <v>1</v>
      </c>
      <c r="D9" s="224">
        <v>8</v>
      </c>
      <c r="E9" s="224">
        <f t="shared" si="0"/>
        <v>8</v>
      </c>
      <c r="F9" s="284"/>
      <c r="G9" s="281" t="s">
        <v>106</v>
      </c>
    </row>
    <row r="10" spans="1:7">
      <c r="A10" s="223" t="s">
        <v>165</v>
      </c>
      <c r="B10" s="224">
        <v>0.85</v>
      </c>
      <c r="C10" s="224">
        <v>1</v>
      </c>
      <c r="D10" s="224">
        <v>10</v>
      </c>
      <c r="E10" s="224">
        <f t="shared" si="0"/>
        <v>8.5</v>
      </c>
      <c r="F10" s="284" t="s">
        <v>166</v>
      </c>
      <c r="G10" s="281" t="s">
        <v>106</v>
      </c>
    </row>
    <row r="11" spans="1:7" ht="105">
      <c r="A11" s="223" t="s">
        <v>167</v>
      </c>
      <c r="B11" s="224">
        <v>0.65</v>
      </c>
      <c r="C11" s="224">
        <v>0.75</v>
      </c>
      <c r="D11" s="224">
        <v>12</v>
      </c>
      <c r="E11" s="224">
        <f t="shared" si="0"/>
        <v>5.8500000000000005</v>
      </c>
      <c r="F11" s="283" t="s">
        <v>168</v>
      </c>
      <c r="G11" s="281" t="s">
        <v>106</v>
      </c>
    </row>
    <row r="12" spans="1:7" ht="120">
      <c r="A12" s="223" t="s">
        <v>169</v>
      </c>
      <c r="B12" s="224">
        <v>0.7</v>
      </c>
      <c r="C12" s="224">
        <v>0.5</v>
      </c>
      <c r="D12" s="224">
        <v>10</v>
      </c>
      <c r="E12" s="224">
        <f t="shared" si="0"/>
        <v>3.5</v>
      </c>
      <c r="F12" s="283" t="s">
        <v>170</v>
      </c>
      <c r="G12" s="281" t="s">
        <v>85</v>
      </c>
    </row>
    <row r="13" spans="1:7" ht="30">
      <c r="A13" s="223" t="s">
        <v>171</v>
      </c>
      <c r="B13" s="224">
        <v>1</v>
      </c>
      <c r="C13" s="224">
        <v>1</v>
      </c>
      <c r="D13" s="224">
        <v>12</v>
      </c>
      <c r="E13" s="224">
        <f t="shared" si="0"/>
        <v>12</v>
      </c>
      <c r="F13" s="283" t="s">
        <v>172</v>
      </c>
      <c r="G13" s="281" t="s">
        <v>119</v>
      </c>
    </row>
    <row r="14" spans="1:7" ht="45">
      <c r="A14" s="223" t="s">
        <v>173</v>
      </c>
      <c r="B14" s="224">
        <v>1</v>
      </c>
      <c r="C14" s="224">
        <v>1</v>
      </c>
      <c r="D14" s="224">
        <v>12</v>
      </c>
      <c r="E14" s="224">
        <f t="shared" ref="E14:E16" si="1">B14*C14*D14</f>
        <v>12</v>
      </c>
      <c r="F14" s="283" t="s">
        <v>174</v>
      </c>
      <c r="G14" s="281" t="s">
        <v>85</v>
      </c>
    </row>
    <row r="15" spans="1:7">
      <c r="A15" s="223" t="s">
        <v>175</v>
      </c>
      <c r="B15" s="224">
        <v>1</v>
      </c>
      <c r="C15" s="224">
        <v>1</v>
      </c>
      <c r="D15" s="224">
        <v>10</v>
      </c>
      <c r="E15" s="224">
        <f t="shared" si="1"/>
        <v>10</v>
      </c>
      <c r="F15" s="284" t="s">
        <v>176</v>
      </c>
      <c r="G15" s="281" t="s">
        <v>85</v>
      </c>
    </row>
    <row r="16" spans="1:7">
      <c r="A16" s="223" t="s">
        <v>177</v>
      </c>
      <c r="B16" s="224">
        <v>1</v>
      </c>
      <c r="C16" s="224">
        <v>0.75</v>
      </c>
      <c r="D16" s="224">
        <v>10</v>
      </c>
      <c r="E16" s="224">
        <f t="shared" si="1"/>
        <v>7.5</v>
      </c>
      <c r="F16" s="284" t="s">
        <v>178</v>
      </c>
      <c r="G16" s="281" t="s">
        <v>119</v>
      </c>
    </row>
    <row r="17" spans="1:7">
      <c r="A17" s="225" t="s">
        <v>179</v>
      </c>
      <c r="B17" s="326"/>
      <c r="C17" s="326"/>
      <c r="D17" s="286">
        <f>SUM(D8:D16)</f>
        <v>100</v>
      </c>
      <c r="E17" s="277">
        <f>SUM(E8:E16)/D17 - E19*D19 - E18*D18</f>
        <v>0.79349999999999998</v>
      </c>
      <c r="F17" s="226"/>
    </row>
    <row r="18" spans="1:7">
      <c r="A18" s="227" t="s">
        <v>180</v>
      </c>
      <c r="D18" s="228">
        <v>0.15</v>
      </c>
    </row>
    <row r="19" spans="1:7">
      <c r="A19" s="227" t="s">
        <v>181</v>
      </c>
      <c r="D19" s="228">
        <v>0.2</v>
      </c>
    </row>
    <row r="20" spans="1:7" ht="23.25">
      <c r="A20" s="327" t="s">
        <v>1</v>
      </c>
      <c r="B20" s="328"/>
      <c r="C20" s="328"/>
      <c r="D20" s="328"/>
      <c r="E20" s="328"/>
      <c r="F20" s="329"/>
    </row>
    <row r="21" spans="1:7" ht="25.5" customHeight="1">
      <c r="A21" s="237" t="s">
        <v>52</v>
      </c>
      <c r="B21" s="313" t="s">
        <v>182</v>
      </c>
      <c r="C21" s="314"/>
      <c r="D21" s="314"/>
      <c r="E21" s="314"/>
      <c r="F21" s="315"/>
    </row>
    <row r="22" spans="1:7">
      <c r="A22" s="237" t="s">
        <v>159</v>
      </c>
      <c r="B22" s="229" t="s">
        <v>48</v>
      </c>
      <c r="C22" s="229" t="s">
        <v>160</v>
      </c>
      <c r="D22" s="229" t="s">
        <v>3</v>
      </c>
      <c r="E22" s="229" t="s">
        <v>161</v>
      </c>
      <c r="F22" s="238" t="s">
        <v>82</v>
      </c>
    </row>
    <row r="23" spans="1:7" ht="30">
      <c r="A23" s="237" t="s">
        <v>183</v>
      </c>
      <c r="B23" s="251">
        <v>0.9</v>
      </c>
      <c r="C23" s="251">
        <v>1</v>
      </c>
      <c r="D23" s="229">
        <v>12</v>
      </c>
      <c r="E23" s="229">
        <f>B23*C23*D23</f>
        <v>10.8</v>
      </c>
      <c r="F23" s="238" t="s">
        <v>184</v>
      </c>
      <c r="G23" t="s">
        <v>119</v>
      </c>
    </row>
    <row r="24" spans="1:7">
      <c r="A24" s="237" t="s">
        <v>185</v>
      </c>
      <c r="B24" s="251">
        <v>0.95</v>
      </c>
      <c r="C24" s="251">
        <v>1</v>
      </c>
      <c r="D24" s="229">
        <v>8</v>
      </c>
      <c r="E24" s="229">
        <f>B24*C24*D24</f>
        <v>7.6</v>
      </c>
      <c r="F24" s="238" t="s">
        <v>186</v>
      </c>
      <c r="G24" t="s">
        <v>187</v>
      </c>
    </row>
    <row r="25" spans="1:7" ht="75">
      <c r="A25" s="237" t="s">
        <v>188</v>
      </c>
      <c r="B25" s="251">
        <f>0.8</f>
        <v>0.8</v>
      </c>
      <c r="C25" s="251">
        <v>1</v>
      </c>
      <c r="D25" s="229">
        <v>8</v>
      </c>
      <c r="E25" s="229">
        <f>B25*C25*D25</f>
        <v>6.4</v>
      </c>
      <c r="F25" s="238" t="s">
        <v>189</v>
      </c>
      <c r="G25" t="s">
        <v>187</v>
      </c>
    </row>
    <row r="26" spans="1:7">
      <c r="A26" s="237" t="s">
        <v>190</v>
      </c>
      <c r="B26" s="251">
        <v>1</v>
      </c>
      <c r="C26" s="251">
        <v>0.8</v>
      </c>
      <c r="D26" s="229">
        <v>4</v>
      </c>
      <c r="E26" s="229">
        <f>B26*C26*D26</f>
        <v>3.2</v>
      </c>
      <c r="F26" s="238" t="s">
        <v>191</v>
      </c>
      <c r="G26" t="s">
        <v>187</v>
      </c>
    </row>
    <row r="27" spans="1:7" ht="30">
      <c r="A27" s="237" t="s">
        <v>192</v>
      </c>
      <c r="B27" s="251">
        <f>6/8</f>
        <v>0.75</v>
      </c>
      <c r="C27" s="251">
        <v>1</v>
      </c>
      <c r="D27" s="229">
        <v>5</v>
      </c>
      <c r="E27" s="229">
        <f>B27*C27*D27</f>
        <v>3.75</v>
      </c>
      <c r="F27" s="238" t="s">
        <v>193</v>
      </c>
      <c r="G27" t="s">
        <v>187</v>
      </c>
    </row>
    <row r="28" spans="1:7">
      <c r="A28" s="237" t="s">
        <v>194</v>
      </c>
      <c r="B28" s="251">
        <v>0.95</v>
      </c>
      <c r="C28" s="251">
        <v>1</v>
      </c>
      <c r="D28" s="229">
        <v>5</v>
      </c>
      <c r="E28" s="229">
        <f t="shared" ref="E28:E38" si="2">B28*C28*D28</f>
        <v>4.75</v>
      </c>
      <c r="F28" s="238" t="s">
        <v>195</v>
      </c>
      <c r="G28" t="s">
        <v>187</v>
      </c>
    </row>
    <row r="29" spans="1:7" ht="30">
      <c r="A29" s="237" t="s">
        <v>196</v>
      </c>
      <c r="B29" s="251">
        <v>1</v>
      </c>
      <c r="C29" s="251">
        <v>0.9</v>
      </c>
      <c r="D29" s="229">
        <v>14</v>
      </c>
      <c r="E29" s="229">
        <f t="shared" si="2"/>
        <v>12.6</v>
      </c>
      <c r="F29" s="238" t="s">
        <v>197</v>
      </c>
      <c r="G29" t="s">
        <v>119</v>
      </c>
    </row>
    <row r="30" spans="1:7">
      <c r="A30" s="237" t="s">
        <v>198</v>
      </c>
      <c r="B30" s="251">
        <v>1</v>
      </c>
      <c r="C30" s="251">
        <v>1</v>
      </c>
      <c r="D30" s="229">
        <v>6</v>
      </c>
      <c r="E30" s="229">
        <f t="shared" si="2"/>
        <v>6</v>
      </c>
      <c r="F30" s="238"/>
      <c r="G30" t="s">
        <v>119</v>
      </c>
    </row>
    <row r="31" spans="1:7" ht="30">
      <c r="A31" s="237" t="s">
        <v>199</v>
      </c>
      <c r="B31" s="251">
        <v>0.85</v>
      </c>
      <c r="C31" s="251">
        <v>1</v>
      </c>
      <c r="D31" s="229">
        <v>8</v>
      </c>
      <c r="E31" s="229">
        <f t="shared" si="2"/>
        <v>6.8</v>
      </c>
      <c r="F31" s="238" t="s">
        <v>200</v>
      </c>
      <c r="G31" t="s">
        <v>106</v>
      </c>
    </row>
    <row r="32" spans="1:7">
      <c r="A32" s="237" t="s">
        <v>201</v>
      </c>
      <c r="B32" s="251">
        <v>1</v>
      </c>
      <c r="C32" s="251">
        <v>1</v>
      </c>
      <c r="D32" s="229">
        <v>4</v>
      </c>
      <c r="E32" s="229">
        <f t="shared" si="2"/>
        <v>4</v>
      </c>
      <c r="F32" s="238"/>
      <c r="G32" t="s">
        <v>106</v>
      </c>
    </row>
    <row r="33" spans="1:7">
      <c r="A33" s="237" t="s">
        <v>202</v>
      </c>
      <c r="B33" s="251">
        <v>1</v>
      </c>
      <c r="C33" s="251">
        <v>1</v>
      </c>
      <c r="D33" s="229">
        <v>4</v>
      </c>
      <c r="E33" s="229">
        <f t="shared" si="2"/>
        <v>4</v>
      </c>
      <c r="F33" s="238"/>
      <c r="G33" t="s">
        <v>106</v>
      </c>
    </row>
    <row r="34" spans="1:7" ht="30">
      <c r="A34" s="250" t="s">
        <v>203</v>
      </c>
      <c r="B34" s="251">
        <v>1</v>
      </c>
      <c r="C34" s="251">
        <v>1</v>
      </c>
      <c r="D34" s="251">
        <v>6</v>
      </c>
      <c r="E34" s="229">
        <f t="shared" si="2"/>
        <v>6</v>
      </c>
      <c r="F34" s="252" t="s">
        <v>204</v>
      </c>
      <c r="G34" t="s">
        <v>106</v>
      </c>
    </row>
    <row r="35" spans="1:7">
      <c r="A35" s="250" t="s">
        <v>205</v>
      </c>
      <c r="B35" s="251">
        <v>1</v>
      </c>
      <c r="C35" s="251">
        <v>1</v>
      </c>
      <c r="D35" s="251">
        <v>6</v>
      </c>
      <c r="E35" s="229">
        <f t="shared" si="2"/>
        <v>6</v>
      </c>
      <c r="F35" s="252"/>
      <c r="G35" t="s">
        <v>106</v>
      </c>
    </row>
    <row r="36" spans="1:7">
      <c r="A36" s="250" t="s">
        <v>206</v>
      </c>
      <c r="B36" s="251">
        <v>1</v>
      </c>
      <c r="C36" s="251">
        <v>1</v>
      </c>
      <c r="D36" s="251">
        <v>4</v>
      </c>
      <c r="E36" s="229">
        <f t="shared" si="2"/>
        <v>4</v>
      </c>
      <c r="F36" s="252"/>
      <c r="G36" t="s">
        <v>106</v>
      </c>
    </row>
    <row r="37" spans="1:7">
      <c r="A37" s="250" t="s">
        <v>207</v>
      </c>
      <c r="B37" s="251">
        <v>1</v>
      </c>
      <c r="C37" s="251">
        <v>1</v>
      </c>
      <c r="D37" s="251">
        <v>4</v>
      </c>
      <c r="E37" s="229">
        <f t="shared" si="2"/>
        <v>4</v>
      </c>
      <c r="F37" s="252"/>
      <c r="G37" t="s">
        <v>119</v>
      </c>
    </row>
    <row r="38" spans="1:7">
      <c r="A38" s="250" t="s">
        <v>208</v>
      </c>
      <c r="B38" s="251">
        <v>0.8</v>
      </c>
      <c r="C38" s="251">
        <v>1</v>
      </c>
      <c r="D38" s="251">
        <v>2</v>
      </c>
      <c r="E38" s="229">
        <f t="shared" si="2"/>
        <v>1.6</v>
      </c>
      <c r="F38" s="252" t="s">
        <v>209</v>
      </c>
      <c r="G38" t="s">
        <v>119</v>
      </c>
    </row>
    <row r="39" spans="1:7">
      <c r="A39" s="239" t="s">
        <v>179</v>
      </c>
      <c r="B39" s="240"/>
      <c r="C39" s="261"/>
      <c r="D39" s="261">
        <f>SUM(D23:D38)</f>
        <v>100</v>
      </c>
      <c r="E39" s="241">
        <f>SUM(E23:E38)/D39 -E40*D40 -E41*D41-E42*D42</f>
        <v>0.91500000000000004</v>
      </c>
      <c r="F39" s="242"/>
    </row>
    <row r="40" spans="1:7">
      <c r="A40" s="230" t="s">
        <v>180</v>
      </c>
      <c r="C40" s="263"/>
      <c r="D40" s="262">
        <v>0.15</v>
      </c>
    </row>
    <row r="41" spans="1:7">
      <c r="A41" s="230" t="s">
        <v>181</v>
      </c>
      <c r="D41" s="231">
        <v>0.2</v>
      </c>
    </row>
    <row r="42" spans="1:7">
      <c r="A42" s="230" t="s">
        <v>210</v>
      </c>
      <c r="D42" s="232">
        <v>0.05</v>
      </c>
    </row>
    <row r="43" spans="1:7" ht="23.25">
      <c r="A43" s="316" t="s">
        <v>2</v>
      </c>
      <c r="B43" s="317"/>
      <c r="C43" s="317"/>
      <c r="D43" s="317"/>
      <c r="E43" s="317"/>
      <c r="F43" s="318"/>
    </row>
    <row r="44" spans="1:7">
      <c r="A44" s="243" t="s">
        <v>52</v>
      </c>
      <c r="B44" s="319"/>
      <c r="C44" s="319"/>
      <c r="D44" s="319"/>
      <c r="E44" s="319"/>
      <c r="F44" s="320"/>
    </row>
    <row r="45" spans="1:7">
      <c r="A45" s="244" t="s">
        <v>159</v>
      </c>
      <c r="B45" s="233" t="s">
        <v>48</v>
      </c>
      <c r="C45" s="233" t="s">
        <v>160</v>
      </c>
      <c r="D45" s="233" t="s">
        <v>3</v>
      </c>
      <c r="E45" s="233" t="s">
        <v>161</v>
      </c>
      <c r="F45" s="245" t="s">
        <v>82</v>
      </c>
    </row>
    <row r="46" spans="1:7">
      <c r="A46" s="246" t="s">
        <v>211</v>
      </c>
      <c r="B46" s="234"/>
      <c r="C46" s="234"/>
      <c r="D46" s="234">
        <v>5</v>
      </c>
      <c r="E46" s="234">
        <f t="shared" ref="E46:E52" si="3">B46*C46*D46</f>
        <v>0</v>
      </c>
      <c r="F46" s="245"/>
    </row>
    <row r="47" spans="1:7">
      <c r="A47" s="246" t="s">
        <v>212</v>
      </c>
      <c r="B47" s="234"/>
      <c r="C47" s="234"/>
      <c r="D47" s="234">
        <v>10</v>
      </c>
      <c r="E47" s="234">
        <f t="shared" si="3"/>
        <v>0</v>
      </c>
      <c r="F47" s="247"/>
    </row>
    <row r="48" spans="1:7">
      <c r="A48" s="246" t="s">
        <v>213</v>
      </c>
      <c r="B48" s="234"/>
      <c r="C48" s="234"/>
      <c r="D48" s="234">
        <v>8</v>
      </c>
      <c r="E48" s="234">
        <f t="shared" si="3"/>
        <v>0</v>
      </c>
      <c r="F48" s="245"/>
    </row>
    <row r="49" spans="1:6">
      <c r="A49" s="246" t="s">
        <v>214</v>
      </c>
      <c r="B49" s="234"/>
      <c r="C49" s="234"/>
      <c r="D49" s="234">
        <v>6</v>
      </c>
      <c r="E49" s="234">
        <f t="shared" si="3"/>
        <v>0</v>
      </c>
      <c r="F49" s="247"/>
    </row>
    <row r="50" spans="1:6">
      <c r="A50" s="246" t="s">
        <v>215</v>
      </c>
      <c r="B50" s="234"/>
      <c r="C50" s="234"/>
      <c r="D50" s="234">
        <v>6</v>
      </c>
      <c r="E50" s="234">
        <f t="shared" si="3"/>
        <v>0</v>
      </c>
      <c r="F50" s="245"/>
    </row>
    <row r="51" spans="1:6">
      <c r="A51" s="246" t="s">
        <v>216</v>
      </c>
      <c r="B51" s="234"/>
      <c r="C51" s="234"/>
      <c r="D51" s="234">
        <v>15</v>
      </c>
      <c r="E51" s="234">
        <f t="shared" si="3"/>
        <v>0</v>
      </c>
      <c r="F51" s="245"/>
    </row>
    <row r="52" spans="1:6">
      <c r="A52" s="246" t="s">
        <v>217</v>
      </c>
      <c r="B52" s="234"/>
      <c r="C52" s="234"/>
      <c r="D52" s="234">
        <v>8</v>
      </c>
      <c r="E52" s="234">
        <f t="shared" si="3"/>
        <v>0</v>
      </c>
      <c r="F52" s="245"/>
    </row>
    <row r="53" spans="1:6">
      <c r="A53" s="246" t="s">
        <v>218</v>
      </c>
      <c r="B53" s="254"/>
      <c r="C53" s="254"/>
      <c r="D53" s="234">
        <v>12</v>
      </c>
      <c r="E53" s="234">
        <f t="shared" ref="E53:E57" si="4">B53*C53*D53</f>
        <v>0</v>
      </c>
      <c r="F53" s="245"/>
    </row>
    <row r="54" spans="1:6">
      <c r="A54" s="258" t="s">
        <v>219</v>
      </c>
      <c r="B54" s="256"/>
      <c r="C54" s="256"/>
      <c r="D54" s="253">
        <v>12</v>
      </c>
      <c r="E54" s="234">
        <f t="shared" si="4"/>
        <v>0</v>
      </c>
      <c r="F54" s="255"/>
    </row>
    <row r="55" spans="1:6">
      <c r="A55" s="258" t="s">
        <v>220</v>
      </c>
      <c r="B55" s="256"/>
      <c r="C55" s="256"/>
      <c r="D55" s="253">
        <v>12</v>
      </c>
      <c r="E55" s="234">
        <f t="shared" si="4"/>
        <v>0</v>
      </c>
      <c r="F55" s="255"/>
    </row>
    <row r="56" spans="1:6">
      <c r="A56" s="258" t="s">
        <v>221</v>
      </c>
      <c r="B56" s="256"/>
      <c r="C56" s="256"/>
      <c r="D56" s="253">
        <v>4</v>
      </c>
      <c r="E56" s="234">
        <f t="shared" si="4"/>
        <v>0</v>
      </c>
      <c r="F56" s="255"/>
    </row>
    <row r="57" spans="1:6">
      <c r="A57" s="258" t="s">
        <v>208</v>
      </c>
      <c r="B57" s="256"/>
      <c r="C57" s="256"/>
      <c r="D57" s="253">
        <v>2</v>
      </c>
      <c r="E57" s="234">
        <f t="shared" si="4"/>
        <v>0</v>
      </c>
      <c r="F57" s="255"/>
    </row>
    <row r="58" spans="1:6">
      <c r="A58" s="259" t="s">
        <v>179</v>
      </c>
      <c r="B58" s="257"/>
      <c r="C58" s="257"/>
      <c r="D58" s="260">
        <f>SUM(D46:D57)</f>
        <v>100</v>
      </c>
      <c r="E58" s="248">
        <f>SUM(E46:E57)/D58 - D59*E59  - D60*E60 - D61*E61</f>
        <v>0</v>
      </c>
      <c r="F58" s="249"/>
    </row>
    <row r="59" spans="1:6">
      <c r="A59" s="235" t="s">
        <v>180</v>
      </c>
      <c r="D59" s="231">
        <v>0.15</v>
      </c>
    </row>
    <row r="60" spans="1:6">
      <c r="A60" s="235" t="s">
        <v>181</v>
      </c>
      <c r="D60" s="231">
        <v>0.2</v>
      </c>
    </row>
    <row r="61" spans="1:6">
      <c r="A61" s="236" t="s">
        <v>210</v>
      </c>
      <c r="D61" s="232">
        <v>0.05</v>
      </c>
    </row>
  </sheetData>
  <mergeCells count="9">
    <mergeCell ref="B21:F21"/>
    <mergeCell ref="A43:F43"/>
    <mergeCell ref="B44:F44"/>
    <mergeCell ref="A1:F1"/>
    <mergeCell ref="A3:F3"/>
    <mergeCell ref="A5:F5"/>
    <mergeCell ref="B6:F6"/>
    <mergeCell ref="B17:C17"/>
    <mergeCell ref="A20:F20"/>
  </mergeCells>
  <dataValidations count="3">
    <dataValidation type="decimal" allowBlank="1" showInputMessage="1" showErrorMessage="1" sqref="B8:B17 B46:B57" xr:uid="{CC44C972-8B8F-4678-BAEB-D51FFB0200E2}">
      <formula1>0</formula1>
      <formula2>1</formula2>
    </dataValidation>
    <dataValidation type="list" allowBlank="1" showInputMessage="1" showErrorMessage="1" sqref="C8:C16 C18 C46:C57" xr:uid="{DCFB5783-098F-4837-84E1-A329359B138C}">
      <formula1>"0,0.25,0.50,0.75,1"</formula1>
    </dataValidation>
    <dataValidation type="whole" allowBlank="1" showInputMessage="1" showErrorMessage="1" sqref="E19 E41 E60" xr:uid="{301E7E41-CD71-4A91-B881-91EF87706901}">
      <formula1>0</formula1>
      <formula2>1</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0" t="s">
        <v>3</v>
      </c>
    </row>
    <row r="3" spans="1:7" ht="15">
      <c r="A3" s="52" t="s">
        <v>52</v>
      </c>
      <c r="B3" s="53"/>
      <c r="C3" s="54"/>
      <c r="D3" s="55"/>
      <c r="E3" s="56"/>
      <c r="F3" s="57"/>
      <c r="G3" s="290"/>
    </row>
    <row r="4" spans="1:7" ht="30">
      <c r="A4" s="58" t="s">
        <v>222</v>
      </c>
      <c r="B4" s="59"/>
      <c r="C4" s="60"/>
      <c r="D4" s="61"/>
      <c r="E4" s="62"/>
      <c r="F4" s="63"/>
      <c r="G4" s="64">
        <v>6</v>
      </c>
    </row>
    <row r="5" spans="1:7" ht="30">
      <c r="A5" s="65" t="s">
        <v>12</v>
      </c>
      <c r="B5" s="66"/>
      <c r="C5" s="67"/>
      <c r="D5" s="68"/>
      <c r="E5" s="69"/>
      <c r="F5" s="70"/>
      <c r="G5" s="71">
        <v>3</v>
      </c>
    </row>
    <row r="6" spans="1:7" ht="30">
      <c r="A6" s="65" t="s">
        <v>223</v>
      </c>
      <c r="B6" s="66"/>
      <c r="C6" s="67"/>
      <c r="D6" s="68"/>
      <c r="E6" s="69"/>
      <c r="F6" s="70"/>
      <c r="G6" s="71">
        <v>2</v>
      </c>
    </row>
    <row r="7" spans="1:7" ht="15">
      <c r="A7" s="65" t="s">
        <v>224</v>
      </c>
      <c r="B7" s="66"/>
      <c r="C7" s="67"/>
      <c r="D7" s="68"/>
      <c r="E7" s="69"/>
      <c r="F7" s="70"/>
      <c r="G7" s="71">
        <v>4</v>
      </c>
    </row>
    <row r="8" spans="1:7" ht="30">
      <c r="A8" s="65" t="s">
        <v>225</v>
      </c>
      <c r="B8" s="66"/>
      <c r="C8" s="67"/>
      <c r="D8" s="68"/>
      <c r="E8" s="69"/>
      <c r="F8" s="70"/>
      <c r="G8" s="71">
        <v>3</v>
      </c>
    </row>
    <row r="9" spans="1:7" ht="15">
      <c r="A9" s="65" t="s">
        <v>226</v>
      </c>
      <c r="B9" s="66"/>
      <c r="C9" s="67"/>
      <c r="D9" s="68"/>
      <c r="E9" s="69"/>
      <c r="F9" s="70"/>
      <c r="G9" s="71">
        <v>3</v>
      </c>
    </row>
    <row r="10" spans="1:7" ht="30">
      <c r="A10" s="65" t="s">
        <v>227</v>
      </c>
      <c r="B10" s="66"/>
      <c r="C10" s="67"/>
      <c r="D10" s="68"/>
      <c r="E10" s="69"/>
      <c r="F10" s="70"/>
      <c r="G10" s="71">
        <v>3</v>
      </c>
    </row>
    <row r="11" spans="1:7" ht="30">
      <c r="A11" s="65" t="s">
        <v>228</v>
      </c>
      <c r="B11" s="66"/>
      <c r="C11" s="67"/>
      <c r="D11" s="68"/>
      <c r="E11" s="69"/>
      <c r="F11" s="70"/>
      <c r="G11" s="71">
        <v>3</v>
      </c>
    </row>
    <row r="12" spans="1:7" ht="15">
      <c r="A12" s="65" t="s">
        <v>229</v>
      </c>
      <c r="B12" s="66"/>
      <c r="C12" s="67"/>
      <c r="D12" s="68"/>
      <c r="E12" s="69"/>
      <c r="F12" s="70"/>
      <c r="G12" s="71">
        <v>2</v>
      </c>
    </row>
    <row r="13" spans="1:7" ht="30">
      <c r="A13" s="65" t="s">
        <v>230</v>
      </c>
      <c r="B13" s="66"/>
      <c r="C13" s="67"/>
      <c r="D13" s="68"/>
      <c r="E13" s="69"/>
      <c r="F13" s="70"/>
      <c r="G13" s="71">
        <v>5</v>
      </c>
    </row>
    <row r="14" spans="1:7" ht="15">
      <c r="A14" s="65" t="s">
        <v>231</v>
      </c>
      <c r="B14" s="66"/>
      <c r="C14" s="67"/>
      <c r="D14" s="68"/>
      <c r="E14" s="69"/>
      <c r="F14" s="70"/>
      <c r="G14" s="71">
        <v>2</v>
      </c>
    </row>
    <row r="15" spans="1:7" ht="15">
      <c r="A15" s="65" t="s">
        <v>232</v>
      </c>
      <c r="B15" s="66"/>
      <c r="C15" s="67"/>
      <c r="D15" s="68"/>
      <c r="E15" s="69"/>
      <c r="F15" s="70"/>
      <c r="G15" s="71">
        <v>3</v>
      </c>
    </row>
    <row r="16" spans="1:7" ht="15">
      <c r="A16" s="65" t="s">
        <v>233</v>
      </c>
      <c r="B16" s="66"/>
      <c r="C16" s="67"/>
      <c r="D16" s="68"/>
      <c r="E16" s="69"/>
      <c r="F16" s="70"/>
      <c r="G16" s="71">
        <v>1</v>
      </c>
    </row>
    <row r="17" spans="1:7" ht="15">
      <c r="A17" s="65" t="s">
        <v>234</v>
      </c>
      <c r="B17" s="66"/>
      <c r="C17" s="67"/>
      <c r="D17" s="68"/>
      <c r="E17" s="69"/>
      <c r="F17" s="70"/>
      <c r="G17" s="71">
        <v>3</v>
      </c>
    </row>
    <row r="18" spans="1:7" ht="30">
      <c r="A18" s="65" t="s">
        <v>235</v>
      </c>
      <c r="B18" s="66"/>
      <c r="C18" s="67"/>
      <c r="D18" s="68"/>
      <c r="E18" s="69"/>
      <c r="F18" s="70"/>
      <c r="G18" s="71">
        <v>2</v>
      </c>
    </row>
    <row r="19" spans="1:7" ht="15">
      <c r="A19" s="65" t="s">
        <v>236</v>
      </c>
      <c r="B19" s="66"/>
      <c r="C19" s="67"/>
      <c r="D19" s="68"/>
      <c r="E19" s="69"/>
      <c r="F19" s="70"/>
      <c r="G19" s="71">
        <v>1</v>
      </c>
    </row>
    <row r="20" spans="1:7" ht="15">
      <c r="A20" s="65" t="s">
        <v>237</v>
      </c>
      <c r="B20" s="66"/>
      <c r="C20" s="67"/>
      <c r="D20" s="68"/>
      <c r="E20" s="69"/>
      <c r="F20" s="70"/>
      <c r="G20" s="71">
        <v>2</v>
      </c>
    </row>
    <row r="21" spans="1:7" ht="45">
      <c r="A21" s="65" t="s">
        <v>238</v>
      </c>
      <c r="B21" s="66"/>
      <c r="C21" s="67"/>
      <c r="D21" s="68"/>
      <c r="E21" s="69"/>
      <c r="F21" s="70"/>
      <c r="G21" s="71">
        <v>3</v>
      </c>
    </row>
    <row r="22" spans="1:7" ht="15">
      <c r="A22" s="65" t="s">
        <v>239</v>
      </c>
      <c r="B22" s="66"/>
      <c r="C22" s="67"/>
      <c r="D22" s="68"/>
      <c r="E22" s="69"/>
      <c r="F22" s="70"/>
      <c r="G22" s="71">
        <v>1</v>
      </c>
    </row>
    <row r="23" spans="1:7" ht="30">
      <c r="A23" s="65" t="s">
        <v>240</v>
      </c>
      <c r="B23" s="66"/>
      <c r="C23" s="67"/>
      <c r="D23" s="68"/>
      <c r="E23" s="69"/>
      <c r="F23" s="70"/>
      <c r="G23" s="71">
        <v>3</v>
      </c>
    </row>
    <row r="24" spans="1:7" ht="15">
      <c r="A24" s="65" t="s">
        <v>241</v>
      </c>
      <c r="B24" s="66"/>
      <c r="C24" s="67"/>
      <c r="D24" s="68"/>
      <c r="E24" s="69"/>
      <c r="F24" s="70"/>
      <c r="G24" s="71">
        <v>1</v>
      </c>
    </row>
    <row r="25" spans="1:7" ht="15">
      <c r="A25" s="65" t="s">
        <v>242</v>
      </c>
      <c r="B25" s="66"/>
      <c r="C25" s="67"/>
      <c r="D25" s="68"/>
      <c r="E25" s="69"/>
      <c r="F25" s="70"/>
      <c r="G25" s="71">
        <v>1</v>
      </c>
    </row>
    <row r="26" spans="1:7" ht="30">
      <c r="A26" s="65" t="s">
        <v>243</v>
      </c>
      <c r="B26" s="66"/>
      <c r="C26" s="67"/>
      <c r="D26" s="68"/>
      <c r="E26" s="69"/>
      <c r="F26" s="70"/>
      <c r="G26" s="71">
        <v>2</v>
      </c>
    </row>
    <row r="27" spans="1:7" ht="30">
      <c r="A27" s="72" t="s">
        <v>244</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291" t="s">
        <v>55</v>
      </c>
      <c r="I33" s="291"/>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245</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Antoine Labonté</cp:lastModifiedBy>
  <cp:revision>1</cp:revision>
  <dcterms:created xsi:type="dcterms:W3CDTF">2006-09-16T00:00:00Z</dcterms:created>
  <dcterms:modified xsi:type="dcterms:W3CDTF">2020-04-17T03:49:47Z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