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 firstSheet="1" activeTab="1"/>
  </bookViews>
  <sheets>
    <sheet name="fm2" sheetId="2" state="hidden" r:id="rId1"/>
    <sheet name="fm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B37" i="3"/>
  <c r="B36" i="3"/>
  <c r="B35" i="3"/>
  <c r="B34" i="3"/>
  <c r="B33" i="3"/>
  <c r="B31" i="3"/>
  <c r="B30" i="3"/>
  <c r="B29" i="3"/>
  <c r="B28" i="3"/>
  <c r="B27" i="3"/>
  <c r="B25" i="3"/>
  <c r="B24" i="3"/>
  <c r="B20" i="3"/>
  <c r="B21" i="3"/>
  <c r="B22" i="3"/>
  <c r="B23" i="3"/>
  <c r="B19" i="3"/>
  <c r="B17" i="3"/>
  <c r="B15" i="3"/>
  <c r="B13" i="3"/>
  <c r="B9" i="3"/>
  <c r="B10" i="3"/>
  <c r="B11" i="3"/>
  <c r="B12" i="3"/>
  <c r="B8" i="3"/>
  <c r="B67" i="2" l="1"/>
  <c r="C67" i="2" s="1"/>
  <c r="B66" i="2"/>
  <c r="C66" i="2" s="1"/>
  <c r="B65" i="2"/>
  <c r="C65" i="2" s="1"/>
  <c r="B64" i="2"/>
  <c r="C64" i="2" s="1"/>
  <c r="C37" i="2"/>
  <c r="B36" i="2"/>
  <c r="C36" i="2" s="1"/>
</calcChain>
</file>

<file path=xl/sharedStrings.xml><?xml version="1.0" encoding="utf-8"?>
<sst xmlns="http://schemas.openxmlformats.org/spreadsheetml/2006/main" count="199" uniqueCount="126">
  <si>
    <t>PRICE</t>
  </si>
  <si>
    <t>Marcela Farms Incorporated</t>
  </si>
  <si>
    <t>Feedmill Division</t>
  </si>
  <si>
    <t>Lomangog, Ubay, Bohol</t>
  </si>
  <si>
    <t>PRICE/Kilo</t>
  </si>
  <si>
    <t>Prawn Fines</t>
  </si>
  <si>
    <t>Prawn Grower A Pellet</t>
  </si>
  <si>
    <t>Prawn Grower B Pellet</t>
  </si>
  <si>
    <r>
      <t xml:space="preserve">Prawn Grower B Pellet </t>
    </r>
    <r>
      <rPr>
        <sz val="11"/>
        <color rgb="FFFF0000"/>
        <rFont val="Calibri"/>
        <family val="2"/>
        <scheme val="minor"/>
      </rPr>
      <t>(20% Tuna)</t>
    </r>
  </si>
  <si>
    <t>Prawn Grower B Pellet BLK</t>
  </si>
  <si>
    <r>
      <t xml:space="preserve">Vannamei Fines </t>
    </r>
    <r>
      <rPr>
        <sz val="11"/>
        <color rgb="FFFF0000"/>
        <rFont val="Calibri"/>
        <family val="2"/>
        <scheme val="minor"/>
      </rPr>
      <t>(20% Tuna)</t>
    </r>
  </si>
  <si>
    <t>Vannamei Grower A Pellet</t>
  </si>
  <si>
    <t>Vannamei Grower B Pellet</t>
  </si>
  <si>
    <t>Bangus Fry Mash</t>
  </si>
  <si>
    <t>Bangus Starter Crumble</t>
  </si>
  <si>
    <t>Bangus Starter Pellet</t>
  </si>
  <si>
    <t>Bangus Grower Pellet</t>
  </si>
  <si>
    <t>Bangus Finisher Pellet</t>
  </si>
  <si>
    <t>Broiler Grow-out</t>
  </si>
  <si>
    <t>CODE</t>
  </si>
  <si>
    <t xml:space="preserve">Babcock Developer Pellet </t>
  </si>
  <si>
    <t xml:space="preserve">Babcock Layer 1 Pellet </t>
  </si>
  <si>
    <t xml:space="preserve">Babcock Layer 2 Pellet </t>
  </si>
  <si>
    <t xml:space="preserve">Breeder Starter Crumble </t>
  </si>
  <si>
    <t xml:space="preserve">Breeder Grower Crumble </t>
  </si>
  <si>
    <t>Breeder Developer Crumble</t>
  </si>
  <si>
    <t>Breeder Pre-lay Crumble</t>
  </si>
  <si>
    <t xml:space="preserve">Breeder Pre-lay Crumble </t>
  </si>
  <si>
    <t>Breeder Pre-lay Crumble C</t>
  </si>
  <si>
    <t>Breeder Layer 1 Pellet</t>
  </si>
  <si>
    <t>Breeder Layer 1 Pellet B</t>
  </si>
  <si>
    <t>Breeder Layer 1 Pellet C</t>
  </si>
  <si>
    <t>Breeder Layer 2 Pellet</t>
  </si>
  <si>
    <t xml:space="preserve">Breeder Layer 2 Pellet </t>
  </si>
  <si>
    <t>Breeder Layer 3 Pellet</t>
  </si>
  <si>
    <t xml:space="preserve">Male Breeder Pellet </t>
  </si>
  <si>
    <t>Male Breeder Pellet B</t>
  </si>
  <si>
    <t xml:space="preserve">Hog Pre-Starter Crumble </t>
  </si>
  <si>
    <t xml:space="preserve">Hog Pre-Starter Pellet </t>
  </si>
  <si>
    <t xml:space="preserve">Hog Grower Pellet </t>
  </si>
  <si>
    <t>Hog Gilt Developer Pellet</t>
  </si>
  <si>
    <t xml:space="preserve">Hog Gestating Pellet </t>
  </si>
  <si>
    <t xml:space="preserve">Hog Lactating Pellet </t>
  </si>
  <si>
    <t xml:space="preserve">Hog Boar Pellet </t>
  </si>
  <si>
    <t>TRIAL PIGGERY:</t>
  </si>
  <si>
    <t>Hog Pre-Starter Pellet  No Med/Bag</t>
  </si>
  <si>
    <t>2ACF84-C</t>
  </si>
  <si>
    <t>Hog Pre-Starter Pellet  No Med/Bag B</t>
  </si>
  <si>
    <t>2ACF85-A</t>
  </si>
  <si>
    <t>Hog Pre-Starter Pellet  No Med/Bag C</t>
  </si>
  <si>
    <t>2ACF86-A</t>
  </si>
  <si>
    <t>Hog Pre-Starter Pellet  No Med/Bag D</t>
  </si>
  <si>
    <t>2ACF87-A</t>
  </si>
  <si>
    <t>Prepared by:</t>
  </si>
  <si>
    <t>Approved by:</t>
  </si>
  <si>
    <t>Romel S. Dubduban</t>
  </si>
  <si>
    <t>PRAWN</t>
  </si>
  <si>
    <r>
      <t xml:space="preserve">Prawn Grower A Pellet </t>
    </r>
    <r>
      <rPr>
        <sz val="11"/>
        <color rgb="FFFF0000"/>
        <rFont val="Calibri"/>
        <family val="2"/>
        <scheme val="minor"/>
      </rPr>
      <t>(20% Tuna)</t>
    </r>
  </si>
  <si>
    <t>kl-b</t>
  </si>
  <si>
    <t>bag</t>
  </si>
  <si>
    <t>Fish Fry Mash</t>
  </si>
  <si>
    <t>Fish Starter Crumble</t>
  </si>
  <si>
    <t>Fish Grower Pellet</t>
  </si>
  <si>
    <t>Fish Finisher Pellet</t>
  </si>
  <si>
    <t>bagF</t>
  </si>
  <si>
    <t xml:space="preserve">P.O. 37 FEED COSTING as of </t>
  </si>
  <si>
    <t xml:space="preserve">Broiler Starter 1 Crumble </t>
  </si>
  <si>
    <t xml:space="preserve">Broiler Starter 2 Crumble </t>
  </si>
  <si>
    <t xml:space="preserve">Broiler Grower Pellet </t>
  </si>
  <si>
    <t xml:space="preserve">Broiler Finisher Pellet </t>
  </si>
  <si>
    <t>Babcock Cortes</t>
  </si>
  <si>
    <t>Babcock Booster Crumble</t>
  </si>
  <si>
    <t>Babcock Starter Pellet</t>
  </si>
  <si>
    <t>3BCF24-D</t>
  </si>
  <si>
    <t xml:space="preserve">Babcock Grower Pellet </t>
  </si>
  <si>
    <t>4BCF20-B</t>
  </si>
  <si>
    <t>5BCF20-A</t>
  </si>
  <si>
    <t>7BCF61-1A</t>
  </si>
  <si>
    <t>Bilar Breeder</t>
  </si>
  <si>
    <t>4BBF13-D</t>
  </si>
  <si>
    <t>5BBF11-H</t>
  </si>
  <si>
    <t>6BBF09-I</t>
  </si>
  <si>
    <t>6BBF10-E</t>
  </si>
  <si>
    <t>6BBF10-D</t>
  </si>
  <si>
    <t>7BBF06-C</t>
  </si>
  <si>
    <t>7BBF07-A</t>
  </si>
  <si>
    <t>7BBF07-B</t>
  </si>
  <si>
    <t>7BBF01-2A</t>
  </si>
  <si>
    <t>7BBF01-2B</t>
  </si>
  <si>
    <t>7BBF01-3A</t>
  </si>
  <si>
    <t>9BBF04-J</t>
  </si>
  <si>
    <t>9BBF05-C</t>
  </si>
  <si>
    <t>Hog Cortes</t>
  </si>
  <si>
    <t>2ACF91-K</t>
  </si>
  <si>
    <t xml:space="preserve">Hog Starter Pellet </t>
  </si>
  <si>
    <t>4ACF96-A</t>
  </si>
  <si>
    <t>4ACF96-B</t>
  </si>
  <si>
    <t>6ACF60-C</t>
  </si>
  <si>
    <t>6ACF60-H</t>
  </si>
  <si>
    <t>6ACF61-B</t>
  </si>
  <si>
    <t>7ACF18-B</t>
  </si>
  <si>
    <t>7ACF17-B</t>
  </si>
  <si>
    <t>8ACF07-B</t>
  </si>
  <si>
    <t>9ACF12-DU</t>
  </si>
  <si>
    <t>Cliff Ryan L. Chua</t>
  </si>
  <si>
    <t>kl-c</t>
  </si>
  <si>
    <t>kilo</t>
  </si>
  <si>
    <t>Aqua Feeds Price as of October 1, 2023</t>
  </si>
  <si>
    <t>4CMN15</t>
  </si>
  <si>
    <t>5CMN18</t>
  </si>
  <si>
    <t>Prawn PL1 Crumble</t>
  </si>
  <si>
    <t>Prawn PL2 Crumble</t>
  </si>
  <si>
    <t>Prawn Starter 1 Crumble</t>
  </si>
  <si>
    <t>Prawn Starter 2 Crumble</t>
  </si>
  <si>
    <r>
      <t xml:space="preserve">Vannamei PL1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</si>
  <si>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PL2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</si>
  <si>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Starter 1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</si>
  <si>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Starter 2 Crumble </t>
    </r>
    <r>
      <rPr>
        <sz val="10"/>
        <color rgb="FFFF0000"/>
        <rFont val="Calibri"/>
        <family val="2"/>
        <scheme val="minor"/>
      </rPr>
      <t>(20% Tuna)</t>
    </r>
  </si>
  <si>
    <t>Fish Starter Pellet</t>
  </si>
  <si>
    <t>UOM</t>
  </si>
  <si>
    <t>ITEM CODE</t>
  </si>
  <si>
    <t>bagB</t>
  </si>
  <si>
    <t>bagK</t>
  </si>
  <si>
    <t>bagE</t>
  </si>
  <si>
    <t>bag3</t>
  </si>
  <si>
    <t>hog str.pel.w/med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</si>
</sst>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0" fontId="5" fillId="0" borderId="0" xfId="0" applyFont="1" applyBorder="1"/>
    <xf numFmtId="0" fontId="5" fillId="0" borderId="0" xfId="0" applyFont="1" applyFill="1" applyBorder="1" applyAlignment="1"/>
    <xf numFmtId="0" fontId="5" fillId="2" borderId="1" xfId="0" applyFont="1" applyFill="1" applyBorder="1" applyAlignment="1"/>
    <xf numFmtId="0" fontId="5" fillId="0" borderId="2" xfId="0" applyFont="1" applyFill="1" applyBorder="1"/>
    <xf numFmtId="0" fontId="1" fillId="0" borderId="0" xfId="0" applyFont="1" applyFill="1"/>
    <xf numFmtId="2" fontId="5" fillId="0" borderId="2" xfId="0" applyNumberFormat="1" applyFont="1" applyFill="1" applyBorder="1" applyAlignment="1">
      <alignment horizontal="center"/>
    </xf>
    <xf numFmtId="0" fontId="5" fillId="0" borderId="2" xfId="0" applyFont="1" applyBorder="1"/>
    <xf numFmtId="2" fontId="6" fillId="0" borderId="2" xfId="0" applyNumberFormat="1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43" fontId="4" fillId="0" borderId="0" xfId="0" applyNumberFormat="1" applyFont="1"/>
    <xf numFmtId="0" fontId="5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" fillId="3" borderId="1" xfId="0" applyFont="1" applyFill="1" applyBorder="1" applyAlignment="1"/>
    <xf numFmtId="0" fontId="5" fillId="0" borderId="2" xfId="0" applyFont="1" applyFill="1" applyBorder="1" applyAlignment="1"/>
    <xf numFmtId="0" fontId="5" fillId="4" borderId="1" xfId="0" applyFont="1" applyFill="1" applyBorder="1" applyAlignment="1"/>
    <xf numFmtId="0" fontId="5" fillId="5" borderId="1" xfId="0" applyFont="1" applyFill="1" applyBorder="1" applyAlignment="1"/>
    <xf numFmtId="2" fontId="10" fillId="0" borderId="2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0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" fontId="11" fillId="0" borderId="2" xfId="0" applyNumberFormat="1" applyFont="1" applyFill="1" applyBorder="1" applyAlignment="1">
      <alignment horizontal="center"/>
    </xf>
    <xf numFmtId="4" fontId="11" fillId="0" borderId="0" xfId="0" applyNumberFormat="1" applyFont="1" applyFill="1" applyBorder="1" applyAlignment="1">
      <alignment horizontal="center"/>
    </xf>
    <xf numFmtId="4" fontId="11" fillId="0" borderId="0" xfId="0" applyNumberFormat="1" applyFont="1" applyBorder="1" applyAlignment="1">
      <alignment horizontal="center"/>
    </xf>
    <xf numFmtId="4" fontId="11" fillId="0" borderId="0" xfId="0" applyNumberFormat="1" applyFont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43" fontId="7" fillId="0" borderId="0" xfId="0" applyNumberFormat="1" applyFont="1" applyAlignment="1">
      <alignment horizontal="center"/>
    </xf>
    <xf numFmtId="43" fontId="0" fillId="0" borderId="0" xfId="0" applyNumberFormat="1" applyFont="1"/>
    <xf numFmtId="43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3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D68" sqref="D68"/>
    </sheetView>
  </sheetViews>
  <sheetFormatPr defaultRowHeight="15" x14ac:dyDescent="0.25"/>
  <cols>
    <col min="1" max="1" width="27" style="4" customWidth="1"/>
    <col min="2" max="2" width="7.7109375" style="15" customWidth="1"/>
    <col min="3" max="3" width="9.42578125" style="33" customWidth="1"/>
    <col min="4" max="4" width="11.28515625" style="23" customWidth="1"/>
    <col min="5" max="16384" width="9.140625" style="1"/>
  </cols>
  <sheetData>
    <row r="1" spans="1:4" x14ac:dyDescent="0.25">
      <c r="A1" s="38" t="s">
        <v>65</v>
      </c>
      <c r="B1" s="38"/>
      <c r="C1" s="38"/>
      <c r="D1" s="38"/>
    </row>
    <row r="2" spans="1:4" x14ac:dyDescent="0.25">
      <c r="A2" s="39">
        <v>45181</v>
      </c>
      <c r="B2" s="39"/>
      <c r="C2" s="39"/>
      <c r="D2" s="39"/>
    </row>
    <row r="4" spans="1:4" x14ac:dyDescent="0.25">
      <c r="A4" s="5"/>
      <c r="B4" s="5"/>
      <c r="C4" s="30"/>
    </row>
    <row r="5" spans="1:4" x14ac:dyDescent="0.25">
      <c r="A5" s="6" t="s">
        <v>18</v>
      </c>
      <c r="B5" s="40" t="s">
        <v>0</v>
      </c>
      <c r="C5" s="40"/>
      <c r="D5" s="24" t="s">
        <v>19</v>
      </c>
    </row>
    <row r="6" spans="1:4" s="8" customFormat="1" x14ac:dyDescent="0.25">
      <c r="A6" s="7" t="s">
        <v>66</v>
      </c>
      <c r="B6" s="11">
        <v>37.020000000000003</v>
      </c>
      <c r="C6" s="31" t="s">
        <v>58</v>
      </c>
      <c r="D6" s="25">
        <v>500</v>
      </c>
    </row>
    <row r="7" spans="1:4" s="8" customFormat="1" x14ac:dyDescent="0.25">
      <c r="A7" s="7" t="s">
        <v>67</v>
      </c>
      <c r="B7" s="11">
        <v>37.020000000000003</v>
      </c>
      <c r="C7" s="31" t="s">
        <v>58</v>
      </c>
      <c r="D7" s="25">
        <v>501</v>
      </c>
    </row>
    <row r="8" spans="1:4" s="8" customFormat="1" x14ac:dyDescent="0.25">
      <c r="A8" s="7" t="s">
        <v>68</v>
      </c>
      <c r="B8" s="11">
        <v>35.29</v>
      </c>
      <c r="C8" s="31" t="s">
        <v>58</v>
      </c>
      <c r="D8" s="25">
        <v>502</v>
      </c>
    </row>
    <row r="9" spans="1:4" s="8" customFormat="1" x14ac:dyDescent="0.25">
      <c r="A9" s="7" t="s">
        <v>69</v>
      </c>
      <c r="B9" s="11">
        <v>35.19</v>
      </c>
      <c r="C9" s="31" t="s">
        <v>58</v>
      </c>
      <c r="D9" s="25">
        <v>503</v>
      </c>
    </row>
    <row r="10" spans="1:4" x14ac:dyDescent="0.25">
      <c r="A10" s="17" t="s">
        <v>70</v>
      </c>
      <c r="B10" s="35" t="s">
        <v>0</v>
      </c>
      <c r="C10" s="35"/>
      <c r="D10" s="26" t="s">
        <v>19</v>
      </c>
    </row>
    <row r="11" spans="1:4" x14ac:dyDescent="0.25">
      <c r="A11" s="18" t="s">
        <v>71</v>
      </c>
      <c r="B11" s="21">
        <v>1795.5</v>
      </c>
      <c r="C11" s="31" t="s">
        <v>59</v>
      </c>
      <c r="D11" s="27">
        <v>489</v>
      </c>
    </row>
    <row r="12" spans="1:4" hidden="1" x14ac:dyDescent="0.25">
      <c r="A12" s="7" t="s">
        <v>72</v>
      </c>
      <c r="B12" s="9">
        <v>34.340000000000003</v>
      </c>
      <c r="C12" s="31"/>
      <c r="D12" s="27" t="s">
        <v>73</v>
      </c>
    </row>
    <row r="13" spans="1:4" hidden="1" x14ac:dyDescent="0.25">
      <c r="A13" s="7" t="s">
        <v>74</v>
      </c>
      <c r="B13" s="9">
        <v>30.7</v>
      </c>
      <c r="C13" s="31"/>
      <c r="D13" s="27" t="s">
        <v>75</v>
      </c>
    </row>
    <row r="14" spans="1:4" hidden="1" x14ac:dyDescent="0.25">
      <c r="A14" s="7" t="s">
        <v>20</v>
      </c>
      <c r="B14" s="9">
        <v>31.28</v>
      </c>
      <c r="C14" s="31"/>
      <c r="D14" s="27" t="s">
        <v>76</v>
      </c>
    </row>
    <row r="15" spans="1:4" x14ac:dyDescent="0.25">
      <c r="A15" s="7" t="s">
        <v>20</v>
      </c>
      <c r="B15" s="11">
        <v>31.83</v>
      </c>
      <c r="C15" s="31" t="s">
        <v>105</v>
      </c>
      <c r="D15" s="27">
        <v>723</v>
      </c>
    </row>
    <row r="16" spans="1:4" s="8" customFormat="1" hidden="1" x14ac:dyDescent="0.25">
      <c r="A16" s="7" t="s">
        <v>21</v>
      </c>
      <c r="B16" s="9">
        <v>33.229999999999997</v>
      </c>
      <c r="C16" s="31"/>
      <c r="D16" s="25" t="s">
        <v>77</v>
      </c>
    </row>
    <row r="17" spans="1:4" s="8" customFormat="1" x14ac:dyDescent="0.25">
      <c r="A17" s="7" t="s">
        <v>22</v>
      </c>
      <c r="B17" s="11">
        <v>31.6</v>
      </c>
      <c r="C17" s="31" t="s">
        <v>106</v>
      </c>
      <c r="D17" s="25">
        <v>2178</v>
      </c>
    </row>
    <row r="18" spans="1:4" x14ac:dyDescent="0.25">
      <c r="A18" s="19" t="s">
        <v>78</v>
      </c>
      <c r="B18" s="36" t="s">
        <v>0</v>
      </c>
      <c r="C18" s="36"/>
      <c r="D18" s="28" t="s">
        <v>19</v>
      </c>
    </row>
    <row r="19" spans="1:4" s="8" customFormat="1" x14ac:dyDescent="0.25">
      <c r="A19" s="7" t="s">
        <v>23</v>
      </c>
      <c r="B19" s="21">
        <v>1675.5</v>
      </c>
      <c r="C19" s="31" t="s">
        <v>59</v>
      </c>
      <c r="D19" s="25">
        <v>495</v>
      </c>
    </row>
    <row r="20" spans="1:4" s="8" customFormat="1" x14ac:dyDescent="0.25">
      <c r="A20" s="7" t="s">
        <v>24</v>
      </c>
      <c r="B20" s="21">
        <v>1515</v>
      </c>
      <c r="C20" s="31" t="s">
        <v>59</v>
      </c>
      <c r="D20" s="25">
        <v>1326</v>
      </c>
    </row>
    <row r="21" spans="1:4" s="8" customFormat="1" hidden="1" x14ac:dyDescent="0.25">
      <c r="A21" s="7" t="s">
        <v>24</v>
      </c>
      <c r="B21" s="21">
        <v>31.25</v>
      </c>
      <c r="C21" s="31"/>
      <c r="D21" s="25" t="s">
        <v>79</v>
      </c>
    </row>
    <row r="22" spans="1:4" s="8" customFormat="1" ht="15" customHeight="1" x14ac:dyDescent="0.25">
      <c r="A22" s="7" t="s">
        <v>25</v>
      </c>
      <c r="B22" s="21">
        <v>1569</v>
      </c>
      <c r="C22" s="31" t="s">
        <v>59</v>
      </c>
      <c r="D22" s="25">
        <v>497</v>
      </c>
    </row>
    <row r="23" spans="1:4" s="8" customFormat="1" ht="15" hidden="1" customHeight="1" x14ac:dyDescent="0.25">
      <c r="A23" s="7" t="s">
        <v>25</v>
      </c>
      <c r="B23" s="21">
        <v>33.03</v>
      </c>
      <c r="C23" s="31"/>
      <c r="D23" s="25" t="s">
        <v>80</v>
      </c>
    </row>
    <row r="24" spans="1:4" s="8" customFormat="1" x14ac:dyDescent="0.25">
      <c r="A24" s="7" t="s">
        <v>26</v>
      </c>
      <c r="B24" s="21">
        <v>1569.5</v>
      </c>
      <c r="C24" s="31" t="s">
        <v>59</v>
      </c>
      <c r="D24" s="25">
        <v>498</v>
      </c>
    </row>
    <row r="25" spans="1:4" s="8" customFormat="1" hidden="1" x14ac:dyDescent="0.25">
      <c r="A25" s="7" t="s">
        <v>27</v>
      </c>
      <c r="B25" s="21">
        <v>33</v>
      </c>
      <c r="C25" s="31"/>
      <c r="D25" s="25" t="s">
        <v>81</v>
      </c>
    </row>
    <row r="26" spans="1:4" s="8" customFormat="1" hidden="1" x14ac:dyDescent="0.25">
      <c r="A26" s="7" t="s">
        <v>27</v>
      </c>
      <c r="B26" s="21">
        <v>34.17</v>
      </c>
      <c r="C26" s="31"/>
      <c r="D26" s="25" t="s">
        <v>82</v>
      </c>
    </row>
    <row r="27" spans="1:4" s="8" customFormat="1" hidden="1" x14ac:dyDescent="0.25">
      <c r="A27" s="7" t="s">
        <v>28</v>
      </c>
      <c r="B27" s="21">
        <v>31.7</v>
      </c>
      <c r="C27" s="31"/>
      <c r="D27" s="25" t="s">
        <v>83</v>
      </c>
    </row>
    <row r="28" spans="1:4" s="8" customFormat="1" x14ac:dyDescent="0.25">
      <c r="A28" s="7" t="s">
        <v>29</v>
      </c>
      <c r="B28" s="11">
        <v>32.94</v>
      </c>
      <c r="C28" s="31" t="s">
        <v>105</v>
      </c>
      <c r="D28" s="25">
        <v>499</v>
      </c>
    </row>
    <row r="29" spans="1:4" s="8" customFormat="1" hidden="1" x14ac:dyDescent="0.25">
      <c r="A29" s="7" t="s">
        <v>30</v>
      </c>
      <c r="B29" s="21">
        <v>32.979999999999997</v>
      </c>
      <c r="C29" s="31"/>
      <c r="D29" s="25" t="s">
        <v>84</v>
      </c>
    </row>
    <row r="30" spans="1:4" s="8" customFormat="1" hidden="1" x14ac:dyDescent="0.25">
      <c r="A30" s="7" t="s">
        <v>31</v>
      </c>
      <c r="B30" s="21">
        <v>26.41</v>
      </c>
      <c r="C30" s="31"/>
      <c r="D30" s="25" t="s">
        <v>85</v>
      </c>
    </row>
    <row r="31" spans="1:4" s="8" customFormat="1" hidden="1" x14ac:dyDescent="0.25">
      <c r="A31" s="7" t="s">
        <v>30</v>
      </c>
      <c r="B31" s="21">
        <v>27.58</v>
      </c>
      <c r="C31" s="31"/>
      <c r="D31" s="25" t="s">
        <v>86</v>
      </c>
    </row>
    <row r="32" spans="1:4" s="8" customFormat="1" hidden="1" x14ac:dyDescent="0.25">
      <c r="A32" s="7" t="s">
        <v>32</v>
      </c>
      <c r="B32" s="21">
        <v>25.59</v>
      </c>
      <c r="C32" s="31"/>
      <c r="D32" s="25" t="s">
        <v>87</v>
      </c>
    </row>
    <row r="33" spans="1:4" s="8" customFormat="1" hidden="1" x14ac:dyDescent="0.25">
      <c r="A33" s="7" t="s">
        <v>33</v>
      </c>
      <c r="B33" s="22">
        <v>26.27</v>
      </c>
      <c r="C33" s="31"/>
      <c r="D33" s="25" t="s">
        <v>88</v>
      </c>
    </row>
    <row r="34" spans="1:4" s="8" customFormat="1" hidden="1" x14ac:dyDescent="0.25">
      <c r="A34" s="7" t="s">
        <v>34</v>
      </c>
      <c r="B34" s="21">
        <v>25.21</v>
      </c>
      <c r="C34" s="31"/>
      <c r="D34" s="25" t="s">
        <v>89</v>
      </c>
    </row>
    <row r="35" spans="1:4" s="8" customFormat="1" x14ac:dyDescent="0.25">
      <c r="A35" s="7" t="s">
        <v>35</v>
      </c>
      <c r="B35" s="21">
        <v>1535</v>
      </c>
      <c r="C35" s="31" t="s">
        <v>59</v>
      </c>
      <c r="D35" s="25">
        <v>893</v>
      </c>
    </row>
    <row r="36" spans="1:4" s="8" customFormat="1" hidden="1" x14ac:dyDescent="0.25">
      <c r="A36" s="7" t="s">
        <v>36</v>
      </c>
      <c r="B36" s="9">
        <f>22.51+0.3</f>
        <v>22.810000000000002</v>
      </c>
      <c r="C36" s="31">
        <f>B36*50</f>
        <v>1140.5</v>
      </c>
      <c r="D36" s="25" t="s">
        <v>90</v>
      </c>
    </row>
    <row r="37" spans="1:4" s="8" customFormat="1" hidden="1" x14ac:dyDescent="0.25">
      <c r="A37" s="7" t="s">
        <v>36</v>
      </c>
      <c r="B37" s="9">
        <v>33.39</v>
      </c>
      <c r="C37" s="31">
        <f>(B37+0.3)*50</f>
        <v>1684.5</v>
      </c>
      <c r="D37" s="25" t="s">
        <v>91</v>
      </c>
    </row>
    <row r="38" spans="1:4" x14ac:dyDescent="0.25">
      <c r="A38" s="20" t="s">
        <v>92</v>
      </c>
      <c r="B38" s="37" t="s">
        <v>0</v>
      </c>
      <c r="C38" s="37"/>
      <c r="D38" s="29" t="s">
        <v>19</v>
      </c>
    </row>
    <row r="39" spans="1:4" x14ac:dyDescent="0.25">
      <c r="A39" s="10" t="s">
        <v>37</v>
      </c>
      <c r="B39" s="11">
        <v>44.25</v>
      </c>
      <c r="C39" s="31" t="s">
        <v>106</v>
      </c>
      <c r="D39" s="27">
        <v>968</v>
      </c>
    </row>
    <row r="40" spans="1:4" hidden="1" x14ac:dyDescent="0.25">
      <c r="A40" s="10" t="s">
        <v>38</v>
      </c>
      <c r="B40" s="9">
        <v>48.12</v>
      </c>
      <c r="C40" s="31"/>
      <c r="D40" s="27" t="s">
        <v>93</v>
      </c>
    </row>
    <row r="41" spans="1:4" x14ac:dyDescent="0.25">
      <c r="A41" s="10" t="s">
        <v>38</v>
      </c>
      <c r="B41" s="11">
        <v>44.05</v>
      </c>
      <c r="C41" s="31" t="s">
        <v>105</v>
      </c>
      <c r="D41" s="27">
        <v>789</v>
      </c>
    </row>
    <row r="42" spans="1:4" x14ac:dyDescent="0.25">
      <c r="A42" s="10" t="s">
        <v>38</v>
      </c>
      <c r="B42" s="11">
        <v>44.26</v>
      </c>
      <c r="C42" s="31" t="s">
        <v>105</v>
      </c>
      <c r="D42" s="27">
        <v>786</v>
      </c>
    </row>
    <row r="43" spans="1:4" x14ac:dyDescent="0.25">
      <c r="A43" s="10" t="s">
        <v>94</v>
      </c>
      <c r="B43" s="11">
        <v>33.479999999999997</v>
      </c>
      <c r="C43" s="31" t="s">
        <v>105</v>
      </c>
      <c r="D43" s="27">
        <v>790</v>
      </c>
    </row>
    <row r="44" spans="1:4" hidden="1" x14ac:dyDescent="0.25">
      <c r="A44" s="10" t="s">
        <v>39</v>
      </c>
      <c r="B44" s="11">
        <v>31.92</v>
      </c>
      <c r="C44" s="31"/>
      <c r="D44" s="27" t="s">
        <v>95</v>
      </c>
    </row>
    <row r="45" spans="1:4" hidden="1" x14ac:dyDescent="0.25">
      <c r="A45" s="10" t="s">
        <v>39</v>
      </c>
      <c r="B45" s="9">
        <v>31.9</v>
      </c>
      <c r="C45" s="31"/>
      <c r="D45" s="27" t="s">
        <v>96</v>
      </c>
    </row>
    <row r="46" spans="1:4" x14ac:dyDescent="0.25">
      <c r="A46" s="10" t="s">
        <v>94</v>
      </c>
      <c r="B46" s="11">
        <v>33.26</v>
      </c>
      <c r="C46" s="31" t="s">
        <v>105</v>
      </c>
      <c r="D46" s="27">
        <v>787</v>
      </c>
    </row>
    <row r="47" spans="1:4" ht="15" hidden="1" customHeight="1" x14ac:dyDescent="0.25">
      <c r="A47" s="10" t="s">
        <v>40</v>
      </c>
      <c r="B47" s="9">
        <v>35.049999999999997</v>
      </c>
      <c r="C47" s="31"/>
      <c r="D47" s="27" t="s">
        <v>97</v>
      </c>
    </row>
    <row r="48" spans="1:4" ht="15" hidden="1" customHeight="1" x14ac:dyDescent="0.25">
      <c r="A48" s="10" t="s">
        <v>40</v>
      </c>
      <c r="B48" s="9">
        <v>31.7</v>
      </c>
      <c r="C48" s="31"/>
      <c r="D48" s="27" t="s">
        <v>98</v>
      </c>
    </row>
    <row r="49" spans="1:4" x14ac:dyDescent="0.25">
      <c r="A49" s="10" t="s">
        <v>39</v>
      </c>
      <c r="B49" s="11">
        <v>30.95</v>
      </c>
      <c r="C49" s="31" t="s">
        <v>105</v>
      </c>
      <c r="D49" s="27">
        <v>791</v>
      </c>
    </row>
    <row r="50" spans="1:4" x14ac:dyDescent="0.25">
      <c r="A50" s="10" t="s">
        <v>39</v>
      </c>
      <c r="B50" s="11">
        <v>30.73</v>
      </c>
      <c r="C50" s="31" t="s">
        <v>105</v>
      </c>
      <c r="D50" s="27">
        <v>792</v>
      </c>
    </row>
    <row r="51" spans="1:4" ht="15" customHeight="1" x14ac:dyDescent="0.25">
      <c r="A51" s="10" t="s">
        <v>40</v>
      </c>
      <c r="B51" s="11">
        <v>35.549999999999997</v>
      </c>
      <c r="C51" s="31" t="s">
        <v>105</v>
      </c>
      <c r="D51" s="27">
        <v>795</v>
      </c>
    </row>
    <row r="52" spans="1:4" ht="15" customHeight="1" x14ac:dyDescent="0.25">
      <c r="A52" s="10" t="s">
        <v>40</v>
      </c>
      <c r="B52" s="11">
        <v>31.43</v>
      </c>
      <c r="C52" s="31" t="s">
        <v>105</v>
      </c>
      <c r="D52" s="27">
        <v>796</v>
      </c>
    </row>
    <row r="53" spans="1:4" ht="15" hidden="1" customHeight="1" x14ac:dyDescent="0.25">
      <c r="A53" s="10" t="s">
        <v>40</v>
      </c>
      <c r="B53" s="9">
        <v>32.24</v>
      </c>
      <c r="C53" s="31"/>
      <c r="D53" s="27" t="s">
        <v>99</v>
      </c>
    </row>
    <row r="54" spans="1:4" x14ac:dyDescent="0.25">
      <c r="A54" s="7" t="s">
        <v>41</v>
      </c>
      <c r="B54" s="11">
        <v>32.590000000000003</v>
      </c>
      <c r="C54" s="31" t="s">
        <v>105</v>
      </c>
      <c r="D54" s="27">
        <v>797</v>
      </c>
    </row>
    <row r="55" spans="1:4" hidden="1" x14ac:dyDescent="0.25">
      <c r="A55" s="7" t="s">
        <v>41</v>
      </c>
      <c r="B55" s="9">
        <v>29.33</v>
      </c>
      <c r="C55" s="31"/>
      <c r="D55" s="27" t="s">
        <v>100</v>
      </c>
    </row>
    <row r="56" spans="1:4" x14ac:dyDescent="0.25">
      <c r="A56" s="7" t="s">
        <v>41</v>
      </c>
      <c r="B56" s="11">
        <v>32.090000000000003</v>
      </c>
      <c r="C56" s="31" t="s">
        <v>106</v>
      </c>
      <c r="D56" s="27">
        <v>798</v>
      </c>
    </row>
    <row r="57" spans="1:4" hidden="1" x14ac:dyDescent="0.25">
      <c r="A57" s="7" t="s">
        <v>41</v>
      </c>
      <c r="B57" s="9">
        <v>31.89</v>
      </c>
      <c r="C57" s="31"/>
      <c r="D57" s="27" t="s">
        <v>101</v>
      </c>
    </row>
    <row r="58" spans="1:4" hidden="1" x14ac:dyDescent="0.25">
      <c r="A58" s="7" t="s">
        <v>42</v>
      </c>
      <c r="B58" s="9">
        <v>35.39</v>
      </c>
      <c r="C58" s="31"/>
      <c r="D58" s="25" t="s">
        <v>102</v>
      </c>
    </row>
    <row r="59" spans="1:4" x14ac:dyDescent="0.25">
      <c r="A59" s="7" t="s">
        <v>42</v>
      </c>
      <c r="B59" s="11">
        <v>38.75</v>
      </c>
      <c r="C59" s="31" t="s">
        <v>106</v>
      </c>
      <c r="D59" s="25">
        <v>799</v>
      </c>
    </row>
    <row r="60" spans="1:4" x14ac:dyDescent="0.25">
      <c r="A60" s="7" t="s">
        <v>42</v>
      </c>
      <c r="B60" s="11">
        <v>41.11</v>
      </c>
      <c r="C60" s="31" t="s">
        <v>58</v>
      </c>
      <c r="D60" s="25">
        <v>799</v>
      </c>
    </row>
    <row r="61" spans="1:4" ht="15" hidden="1" customHeight="1" x14ac:dyDescent="0.25">
      <c r="A61" s="10" t="s">
        <v>43</v>
      </c>
      <c r="B61" s="9">
        <v>35.78</v>
      </c>
      <c r="C61" s="31"/>
      <c r="D61" s="27" t="s">
        <v>103</v>
      </c>
    </row>
    <row r="62" spans="1:4" ht="15" customHeight="1" x14ac:dyDescent="0.25">
      <c r="A62" s="10" t="s">
        <v>43</v>
      </c>
      <c r="B62" s="11">
        <v>34.75</v>
      </c>
      <c r="C62" s="31" t="s">
        <v>106</v>
      </c>
      <c r="D62" s="27">
        <v>801</v>
      </c>
    </row>
    <row r="63" spans="1:4" hidden="1" x14ac:dyDescent="0.25">
      <c r="A63" s="4" t="s">
        <v>44</v>
      </c>
      <c r="B63" s="13"/>
      <c r="C63" s="32"/>
    </row>
    <row r="64" spans="1:4" hidden="1" x14ac:dyDescent="0.25">
      <c r="A64" s="10" t="s">
        <v>45</v>
      </c>
      <c r="B64" s="12">
        <f>33.71+0.1</f>
        <v>33.81</v>
      </c>
      <c r="C64" s="31">
        <f>B64*50</f>
        <v>1690.5</v>
      </c>
      <c r="D64" s="27" t="s">
        <v>46</v>
      </c>
    </row>
    <row r="65" spans="1:4" hidden="1" x14ac:dyDescent="0.25">
      <c r="A65" s="10" t="s">
        <v>47</v>
      </c>
      <c r="B65" s="12">
        <f>33.57+0.1</f>
        <v>33.67</v>
      </c>
      <c r="C65" s="31">
        <f>B65*50</f>
        <v>1683.5</v>
      </c>
      <c r="D65" s="27" t="s">
        <v>48</v>
      </c>
    </row>
    <row r="66" spans="1:4" hidden="1" x14ac:dyDescent="0.25">
      <c r="A66" s="10" t="s">
        <v>49</v>
      </c>
      <c r="B66" s="12">
        <f>33.43+0.1</f>
        <v>33.53</v>
      </c>
      <c r="C66" s="31">
        <f>B66*50</f>
        <v>1676.5</v>
      </c>
      <c r="D66" s="27" t="s">
        <v>50</v>
      </c>
    </row>
    <row r="67" spans="1:4" hidden="1" x14ac:dyDescent="0.25">
      <c r="A67" s="10" t="s">
        <v>51</v>
      </c>
      <c r="B67" s="12">
        <f>33.26+0.1</f>
        <v>33.36</v>
      </c>
      <c r="C67" s="31">
        <f>B67*50</f>
        <v>1668</v>
      </c>
      <c r="D67" s="27" t="s">
        <v>52</v>
      </c>
    </row>
    <row r="68" spans="1:4" s="4" customFormat="1" ht="12.75" x14ac:dyDescent="0.2">
      <c r="B68" s="13"/>
      <c r="C68" s="33"/>
      <c r="D68" s="23"/>
    </row>
    <row r="69" spans="1:4" s="4" customFormat="1" ht="12.75" x14ac:dyDescent="0.2">
      <c r="A69" s="4" t="s">
        <v>53</v>
      </c>
      <c r="B69" s="15"/>
      <c r="C69" s="34" t="s">
        <v>54</v>
      </c>
      <c r="D69" s="23"/>
    </row>
    <row r="70" spans="1:4" s="4" customFormat="1" ht="12.75" x14ac:dyDescent="0.2">
      <c r="A70" s="4" t="s">
        <v>55</v>
      </c>
      <c r="B70" s="15"/>
      <c r="C70" s="34" t="s">
        <v>104</v>
      </c>
      <c r="D70" s="23"/>
    </row>
    <row r="71" spans="1:4" s="4" customFormat="1" ht="12.75" x14ac:dyDescent="0.2">
      <c r="B71" s="15"/>
      <c r="C71" s="34"/>
      <c r="D71" s="23"/>
    </row>
    <row r="72" spans="1:4" s="4" customFormat="1" ht="12.75" x14ac:dyDescent="0.2">
      <c r="B72" s="15"/>
      <c r="C72" s="34"/>
      <c r="D72" s="23"/>
    </row>
    <row r="73" spans="1:4" s="4" customFormat="1" ht="12.75" x14ac:dyDescent="0.2">
      <c r="B73" s="15"/>
      <c r="C73" s="33"/>
      <c r="D73" s="23"/>
    </row>
  </sheetData>
  <mergeCells count="6">
    <mergeCell ref="B10:C10"/>
    <mergeCell ref="B18:C18"/>
    <mergeCell ref="B38:C38"/>
    <mergeCell ref="A1:D1"/>
    <mergeCell ref="A2:D2"/>
    <mergeCell ref="B5:C5"/>
  </mergeCell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F30" sqref="F30"/>
    </sheetView>
  </sheetViews>
  <sheetFormatPr defaultRowHeight="15" x14ac:dyDescent="0.25"/>
  <cols>
    <col min="1" max="1" width="35.85546875" customWidth="1"/>
    <col min="2" max="2" width="10" style="43" customWidth="1"/>
    <col min="3" max="3" width="10.5703125" style="41" customWidth="1"/>
    <col min="4" max="4" width="18.28515625" style="41" customWidth="1"/>
  </cols>
  <sheetData>
    <row r="1" spans="1:4" x14ac:dyDescent="0.25">
      <c r="A1" t="s">
        <v>1</v>
      </c>
    </row>
    <row r="2" spans="1:4" x14ac:dyDescent="0.25">
      <c r="A2" t="s">
        <v>2</v>
      </c>
    </row>
    <row r="3" spans="1:4" x14ac:dyDescent="0.25">
      <c r="A3" t="s">
        <v>3</v>
      </c>
    </row>
    <row r="5" spans="1:4" x14ac:dyDescent="0.25">
      <c r="A5" t="s">
        <v>107</v>
      </c>
    </row>
    <row r="7" spans="1:4" x14ac:dyDescent="0.25">
      <c r="A7" s="2" t="s">
        <v>56</v>
      </c>
      <c r="B7" s="47" t="s">
        <v>4</v>
      </c>
      <c r="C7" s="16" t="s">
        <v>119</v>
      </c>
      <c r="D7" s="16" t="s">
        <v>120</v>
      </c>
    </row>
    <row r="8" spans="1:4" x14ac:dyDescent="0.25">
      <c r="A8" s="3" t="s">
        <v>5</v>
      </c>
      <c r="B8" s="44">
        <f>100.47*50</f>
        <v>5023.5</v>
      </c>
      <c r="C8" s="46" t="s">
        <v>121</v>
      </c>
      <c r="D8" s="45">
        <v>757</v>
      </c>
    </row>
    <row r="9" spans="1:4" x14ac:dyDescent="0.25">
      <c r="A9" t="s">
        <v>110</v>
      </c>
      <c r="B9" s="44">
        <f t="shared" ref="B9:B12" si="0">100.47*50</f>
        <v>5023.5</v>
      </c>
      <c r="C9" s="46" t="s">
        <v>64</v>
      </c>
      <c r="D9" s="45">
        <v>758</v>
      </c>
    </row>
    <row r="10" spans="1:4" x14ac:dyDescent="0.25">
      <c r="A10" t="s">
        <v>111</v>
      </c>
      <c r="B10" s="44">
        <f t="shared" si="0"/>
        <v>5023.5</v>
      </c>
      <c r="C10" s="46" t="s">
        <v>64</v>
      </c>
      <c r="D10" s="45">
        <v>759</v>
      </c>
    </row>
    <row r="11" spans="1:4" x14ac:dyDescent="0.25">
      <c r="A11" t="s">
        <v>112</v>
      </c>
      <c r="B11" s="44">
        <f t="shared" si="0"/>
        <v>5023.5</v>
      </c>
      <c r="C11" s="46" t="s">
        <v>64</v>
      </c>
      <c r="D11" s="45">
        <v>524</v>
      </c>
    </row>
    <row r="12" spans="1:4" x14ac:dyDescent="0.25">
      <c r="A12" t="s">
        <v>113</v>
      </c>
      <c r="B12" s="44">
        <f t="shared" si="0"/>
        <v>5023.5</v>
      </c>
      <c r="C12" s="46" t="s">
        <v>64</v>
      </c>
      <c r="D12" s="45">
        <v>727</v>
      </c>
    </row>
    <row r="13" spans="1:4" x14ac:dyDescent="0.25">
      <c r="A13" t="s">
        <v>6</v>
      </c>
      <c r="B13" s="44">
        <f>98.8*50</f>
        <v>4940</v>
      </c>
      <c r="C13" s="46" t="s">
        <v>64</v>
      </c>
      <c r="D13" s="45">
        <v>525</v>
      </c>
    </row>
    <row r="14" spans="1:4" hidden="1" x14ac:dyDescent="0.25">
      <c r="A14" t="s">
        <v>57</v>
      </c>
      <c r="B14" s="44">
        <v>74.14</v>
      </c>
      <c r="C14" s="46" t="s">
        <v>64</v>
      </c>
      <c r="D14" s="45" t="s">
        <v>108</v>
      </c>
    </row>
    <row r="15" spans="1:4" x14ac:dyDescent="0.25">
      <c r="A15" t="s">
        <v>7</v>
      </c>
      <c r="B15" s="44">
        <f>94.63*50</f>
        <v>4731.5</v>
      </c>
      <c r="C15" s="46" t="s">
        <v>64</v>
      </c>
      <c r="D15" s="45">
        <v>526</v>
      </c>
    </row>
    <row r="16" spans="1:4" hidden="1" x14ac:dyDescent="0.25">
      <c r="A16" t="s">
        <v>8</v>
      </c>
      <c r="B16" s="44">
        <v>70.78</v>
      </c>
      <c r="C16" s="46">
        <f>B16*40</f>
        <v>2831.2</v>
      </c>
      <c r="D16" s="45" t="s">
        <v>109</v>
      </c>
    </row>
    <row r="17" spans="1:4" x14ac:dyDescent="0.25">
      <c r="A17" t="s">
        <v>9</v>
      </c>
      <c r="B17" s="44">
        <f>97.51*50</f>
        <v>4875.5</v>
      </c>
      <c r="C17" s="46" t="s">
        <v>122</v>
      </c>
      <c r="D17" s="45">
        <v>526</v>
      </c>
    </row>
    <row r="18" spans="1:4" x14ac:dyDescent="0.25">
      <c r="B18" s="42"/>
      <c r="C18" s="46"/>
      <c r="D18" s="45"/>
    </row>
    <row r="19" spans="1:4" x14ac:dyDescent="0.25">
      <c r="A19" s="3" t="s">
        <v>10</v>
      </c>
      <c r="B19" s="44">
        <f>78.58*50</f>
        <v>3929</v>
      </c>
      <c r="C19" s="46" t="s">
        <v>64</v>
      </c>
      <c r="D19" s="45">
        <v>1736</v>
      </c>
    </row>
    <row r="20" spans="1:4" x14ac:dyDescent="0.25">
      <c r="A20" t="s">
        <v>114</v>
      </c>
      <c r="B20" s="44">
        <f t="shared" ref="B20:B23" si="1">78.58*50</f>
        <v>3929</v>
      </c>
      <c r="C20" s="46" t="s">
        <v>64</v>
      </c>
      <c r="D20" s="45">
        <v>1737</v>
      </c>
    </row>
    <row r="21" spans="1:4" x14ac:dyDescent="0.25">
      <c r="A21" t="s">
        <v>115</v>
      </c>
      <c r="B21" s="44">
        <f t="shared" si="1"/>
        <v>3929</v>
      </c>
      <c r="C21" s="46" t="s">
        <v>64</v>
      </c>
      <c r="D21" s="45">
        <v>1738</v>
      </c>
    </row>
    <row r="22" spans="1:4" x14ac:dyDescent="0.25">
      <c r="A22" t="s">
        <v>116</v>
      </c>
      <c r="B22" s="44">
        <f t="shared" si="1"/>
        <v>3929</v>
      </c>
      <c r="C22" s="46" t="s">
        <v>64</v>
      </c>
      <c r="D22" s="45">
        <v>1739</v>
      </c>
    </row>
    <row r="23" spans="1:4" x14ac:dyDescent="0.25">
      <c r="A23" t="s">
        <v>117</v>
      </c>
      <c r="B23" s="44">
        <f t="shared" si="1"/>
        <v>3929</v>
      </c>
      <c r="C23" s="46" t="s">
        <v>64</v>
      </c>
      <c r="D23" s="45">
        <v>1740</v>
      </c>
    </row>
    <row r="24" spans="1:4" x14ac:dyDescent="0.25">
      <c r="A24" t="s">
        <v>11</v>
      </c>
      <c r="B24" s="44">
        <f>68.94*50</f>
        <v>3447</v>
      </c>
      <c r="C24" s="46" t="s">
        <v>64</v>
      </c>
      <c r="D24" s="45">
        <v>1741</v>
      </c>
    </row>
    <row r="25" spans="1:4" x14ac:dyDescent="0.25">
      <c r="A25" t="s">
        <v>12</v>
      </c>
      <c r="B25" s="44">
        <f>67.64*50</f>
        <v>3382</v>
      </c>
      <c r="C25" s="46" t="s">
        <v>64</v>
      </c>
      <c r="D25" s="45">
        <v>1742</v>
      </c>
    </row>
    <row r="27" spans="1:4" x14ac:dyDescent="0.25">
      <c r="A27" t="s">
        <v>13</v>
      </c>
      <c r="B27" s="44">
        <f>56.48*50</f>
        <v>2824</v>
      </c>
      <c r="C27" s="46" t="s">
        <v>123</v>
      </c>
      <c r="D27" s="41">
        <v>78</v>
      </c>
    </row>
    <row r="28" spans="1:4" x14ac:dyDescent="0.25">
      <c r="A28" t="s">
        <v>14</v>
      </c>
      <c r="B28" s="44">
        <f>50.84*50</f>
        <v>2542</v>
      </c>
      <c r="C28" s="46" t="s">
        <v>123</v>
      </c>
      <c r="D28" s="41">
        <v>380</v>
      </c>
    </row>
    <row r="29" spans="1:4" x14ac:dyDescent="0.25">
      <c r="A29" t="s">
        <v>15</v>
      </c>
      <c r="B29" s="44">
        <f>43.3*50</f>
        <v>2165</v>
      </c>
      <c r="C29" s="46" t="s">
        <v>123</v>
      </c>
      <c r="D29" s="41">
        <v>528</v>
      </c>
    </row>
    <row r="30" spans="1:4" x14ac:dyDescent="0.25">
      <c r="A30" t="s">
        <v>16</v>
      </c>
      <c r="B30" s="44">
        <f>40.56*50</f>
        <v>2028</v>
      </c>
      <c r="C30" s="46" t="s">
        <v>123</v>
      </c>
      <c r="D30" s="45">
        <v>381</v>
      </c>
    </row>
    <row r="31" spans="1:4" x14ac:dyDescent="0.25">
      <c r="A31" t="s">
        <v>17</v>
      </c>
      <c r="B31" s="44">
        <f>38.26*50</f>
        <v>1913</v>
      </c>
      <c r="C31" s="46" t="s">
        <v>123</v>
      </c>
      <c r="D31" s="45">
        <v>529</v>
      </c>
    </row>
    <row r="33" spans="1:4" x14ac:dyDescent="0.25">
      <c r="A33" t="s">
        <v>60</v>
      </c>
      <c r="B33" s="14">
        <f>56.48*25</f>
        <v>1412</v>
      </c>
      <c r="C33" s="46" t="s">
        <v>124</v>
      </c>
      <c r="D33" s="41">
        <v>2310</v>
      </c>
    </row>
    <row r="34" spans="1:4" x14ac:dyDescent="0.25">
      <c r="A34" t="s">
        <v>61</v>
      </c>
      <c r="B34" s="14">
        <f>50.84*25</f>
        <v>1271</v>
      </c>
      <c r="C34" s="46" t="s">
        <v>124</v>
      </c>
      <c r="D34" s="41">
        <v>2311</v>
      </c>
    </row>
    <row r="35" spans="1:4" x14ac:dyDescent="0.25">
      <c r="A35" t="s">
        <v>118</v>
      </c>
      <c r="B35" s="14">
        <f>43.3*25</f>
        <v>1082.5</v>
      </c>
      <c r="C35" s="46" t="s">
        <v>124</v>
      </c>
      <c r="D35" s="41">
        <v>2312</v>
      </c>
    </row>
    <row r="36" spans="1:4" x14ac:dyDescent="0.25">
      <c r="A36" t="s">
        <v>62</v>
      </c>
      <c r="B36" s="14">
        <f>40.56*25</f>
        <v>1014</v>
      </c>
      <c r="C36" s="46" t="s">
        <v>124</v>
      </c>
      <c r="D36" s="41">
        <v>2313</v>
      </c>
    </row>
    <row r="37" spans="1:4" x14ac:dyDescent="0.25">
      <c r="A37" t="s">
        <v>63</v>
      </c>
      <c r="B37" s="14">
        <f>38.26*25</f>
        <v>956.5</v>
      </c>
      <c r="C37" s="46" t="s">
        <v>124</v>
      </c>
      <c r="D37" s="41">
        <v>2314</v>
      </c>
    </row>
    <row r="39" spans="1:4" x14ac:dyDescent="0.25">
      <c r="A39" t="s">
        <v>125</v>
      </c>
      <c r="B39" s="43">
        <v>33.409999999999997</v>
      </c>
      <c r="C39" s="41" t="s">
        <v>106</v>
      </c>
      <c r="D39" s="41">
        <v>790</v>
      </c>
    </row>
  </sheetData>
  <pageMargins left="0.7" right="0.7" top="1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fm2</vt:lpstr>
      <vt:lpstr>fm1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2023-10-04T05:59:10Z</cp:lastPrinted>
  <dcterms:created xsi:type="dcterms:W3CDTF">2023-04-04T00:26:39Z</dcterms:created>
  <dcterms:modified xsi:type="dcterms:W3CDTF">2023-10-04T06:16:49Z</dcterms:modified>
</cp:coreProperties>
</file>