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CBC7006A-88EE-4EBA-94A5-1A5517EAA1C9}" xr6:coauthVersionLast="47" xr6:coauthVersionMax="47" xr10:uidLastSave="{00000000-0000-0000-0000-000000000000}"/>
  <bookViews>
    <workbookView xWindow="-108" yWindow="-108" windowWidth="23256" windowHeight="12456" firstSheet="18" activeTab="18" xr2:uid="{00000000-000D-0000-FFFF-FFFF00000000}"/>
  </bookViews>
  <sheets>
    <sheet name="JAN 2021" sheetId="1" r:id="rId1"/>
    <sheet name="FEB 21" sheetId="2" r:id="rId2"/>
    <sheet name="MAR 21" sheetId="3" r:id="rId3"/>
    <sheet name="APR 21" sheetId="4" r:id="rId4"/>
    <sheet name="May 21" sheetId="6" r:id="rId5"/>
    <sheet name="June 21" sheetId="7" r:id="rId6"/>
    <sheet name="Jul 21" sheetId="8" r:id="rId7"/>
    <sheet name="Aug 21" sheetId="9" r:id="rId8"/>
    <sheet name="Sept 21" sheetId="10" r:id="rId9"/>
    <sheet name="Oct 21" sheetId="11" r:id="rId10"/>
    <sheet name="Nov 21" sheetId="12" r:id="rId11"/>
    <sheet name="Dec 21" sheetId="13" r:id="rId12"/>
    <sheet name="Jan 22" sheetId="14" r:id="rId13"/>
    <sheet name="Feb 22" sheetId="15" r:id="rId14"/>
    <sheet name="Mar 22" sheetId="16" r:id="rId15"/>
    <sheet name="Apr 22" sheetId="17" r:id="rId16"/>
    <sheet name="May 22" sheetId="18" r:id="rId17"/>
    <sheet name="Jun 22" sheetId="19" r:id="rId18"/>
    <sheet name="New Entrants" sheetId="5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91029"/>
</workbook>
</file>

<file path=xl/calcChain.xml><?xml version="1.0" encoding="utf-8"?>
<calcChain xmlns="http://schemas.openxmlformats.org/spreadsheetml/2006/main">
  <c r="H33" i="17" l="1"/>
  <c r="H29" i="19"/>
  <c r="I29" i="19"/>
  <c r="J29" i="19"/>
  <c r="H38" i="19"/>
  <c r="H37" i="19"/>
  <c r="H36" i="19"/>
  <c r="H35" i="19"/>
  <c r="H34" i="19"/>
  <c r="J38" i="19"/>
  <c r="J37" i="19"/>
  <c r="J36" i="19"/>
  <c r="J35" i="19"/>
  <c r="J34" i="19"/>
  <c r="J54" i="19"/>
  <c r="K49" i="19"/>
  <c r="K44" i="19"/>
  <c r="J41" i="19"/>
  <c r="J40" i="19"/>
  <c r="M32" i="19"/>
  <c r="M39" i="19"/>
  <c r="I34" i="18"/>
  <c r="H17" i="18"/>
  <c r="H34" i="18"/>
  <c r="J17" i="18"/>
  <c r="J34" i="18"/>
  <c r="J53" i="18"/>
  <c r="K48" i="18"/>
  <c r="K43" i="18"/>
  <c r="J40" i="18"/>
  <c r="J39" i="18"/>
  <c r="M36" i="18"/>
  <c r="M38" i="18"/>
  <c r="O34" i="18"/>
  <c r="N34" i="18"/>
  <c r="M34" i="18"/>
  <c r="L34" i="18"/>
  <c r="K34" i="18"/>
  <c r="K36" i="18"/>
  <c r="I33" i="17"/>
  <c r="J33" i="17"/>
  <c r="J52" i="17"/>
  <c r="K47" i="17"/>
  <c r="K42" i="17"/>
  <c r="J39" i="17"/>
  <c r="J38" i="17"/>
  <c r="M35" i="17"/>
  <c r="M37" i="17"/>
  <c r="O33" i="17"/>
  <c r="N33" i="17"/>
  <c r="M33" i="17"/>
  <c r="L33" i="17"/>
  <c r="K33" i="17"/>
  <c r="K35" i="17" s="1"/>
  <c r="J38" i="16"/>
  <c r="J37" i="16"/>
  <c r="K46" i="16"/>
  <c r="K41" i="16"/>
  <c r="M34" i="16"/>
  <c r="M36" i="16"/>
  <c r="O32" i="16"/>
  <c r="N32" i="16"/>
  <c r="M32" i="16"/>
  <c r="L32" i="16"/>
  <c r="K32" i="16"/>
  <c r="K34" i="16" s="1"/>
  <c r="I32" i="16"/>
  <c r="K46" i="15"/>
  <c r="K41" i="15"/>
  <c r="M36" i="15"/>
  <c r="M38" i="15"/>
  <c r="O34" i="15"/>
  <c r="N34" i="15"/>
  <c r="M34" i="15"/>
  <c r="L34" i="15"/>
  <c r="K34" i="15"/>
  <c r="K36" i="15" s="1"/>
  <c r="H32" i="16"/>
  <c r="J32" i="16"/>
  <c r="K46" i="14"/>
  <c r="K41" i="14"/>
  <c r="M36" i="14"/>
  <c r="M38" i="14" s="1"/>
  <c r="O34" i="14"/>
  <c r="N34" i="14"/>
  <c r="M34" i="14"/>
  <c r="L34" i="14"/>
  <c r="K34" i="14"/>
  <c r="K36" i="14" s="1"/>
  <c r="J34" i="14"/>
  <c r="I34" i="14"/>
  <c r="H34" i="14"/>
  <c r="O32" i="13"/>
  <c r="N32" i="13"/>
  <c r="M32" i="13"/>
  <c r="L32" i="13"/>
  <c r="K32" i="13"/>
  <c r="J32" i="13"/>
  <c r="M34" i="13"/>
  <c r="M36" i="13"/>
  <c r="Q21" i="11"/>
  <c r="Q19" i="11"/>
  <c r="P18" i="11"/>
  <c r="Q24" i="11"/>
  <c r="Q16" i="11"/>
  <c r="K44" i="13"/>
  <c r="K39" i="13"/>
  <c r="K34" i="13"/>
  <c r="I32" i="13"/>
  <c r="H29" i="12"/>
  <c r="K41" i="12"/>
  <c r="K36" i="12"/>
  <c r="O29" i="12"/>
  <c r="N29" i="12"/>
  <c r="M29" i="12"/>
  <c r="L29" i="12"/>
  <c r="K29" i="12"/>
  <c r="K31" i="12" s="1"/>
  <c r="I29" i="12"/>
  <c r="Q7" i="11"/>
  <c r="Q6" i="11"/>
  <c r="Q22" i="11"/>
  <c r="Q20" i="11"/>
  <c r="Q17" i="11"/>
  <c r="Q15" i="11"/>
  <c r="Q39" i="11"/>
  <c r="P39" i="11"/>
  <c r="K39" i="11"/>
  <c r="Q36" i="11"/>
  <c r="P36" i="11"/>
  <c r="Q35" i="11"/>
  <c r="P35" i="11"/>
  <c r="Q34" i="11"/>
  <c r="P34" i="11"/>
  <c r="K34" i="11"/>
  <c r="Q33" i="11"/>
  <c r="P33" i="11"/>
  <c r="Q32" i="11"/>
  <c r="P32" i="11"/>
  <c r="O27" i="11"/>
  <c r="N27" i="11"/>
  <c r="M27" i="11"/>
  <c r="L27" i="11"/>
  <c r="K27" i="11"/>
  <c r="K29" i="11"/>
  <c r="I27" i="11"/>
  <c r="Q25" i="11"/>
  <c r="P25" i="11"/>
  <c r="P24" i="11"/>
  <c r="Q23" i="11"/>
  <c r="P23" i="11"/>
  <c r="P22" i="11"/>
  <c r="P21" i="11"/>
  <c r="P20" i="11"/>
  <c r="P17" i="11"/>
  <c r="P16" i="11"/>
  <c r="P15" i="11"/>
  <c r="Q14" i="11"/>
  <c r="P14" i="11"/>
  <c r="Q13" i="11"/>
  <c r="P13" i="11"/>
  <c r="Q12" i="11"/>
  <c r="P12" i="11"/>
  <c r="Q11" i="11"/>
  <c r="P11" i="11"/>
  <c r="P10" i="11"/>
  <c r="Q9" i="11"/>
  <c r="P9" i="11"/>
  <c r="Q8" i="11"/>
  <c r="P8" i="11"/>
  <c r="Q5" i="11"/>
  <c r="P5" i="11"/>
  <c r="Q4" i="11"/>
  <c r="P4" i="11"/>
  <c r="Q3" i="11"/>
  <c r="P3" i="11"/>
  <c r="Q2" i="11"/>
  <c r="P2" i="11"/>
  <c r="I27" i="10"/>
  <c r="H27" i="7"/>
  <c r="I27" i="7"/>
  <c r="J27" i="7"/>
  <c r="H28" i="8"/>
  <c r="I28" i="8"/>
  <c r="J28" i="8"/>
  <c r="I27" i="9"/>
  <c r="H27" i="9"/>
  <c r="J27" i="9"/>
  <c r="H27" i="10"/>
  <c r="J27" i="10"/>
  <c r="Q20" i="10"/>
  <c r="P19" i="10"/>
  <c r="Q12" i="10"/>
  <c r="Q4" i="10"/>
  <c r="P18" i="10"/>
  <c r="P12" i="10"/>
  <c r="P10" i="10"/>
  <c r="Q23" i="10"/>
  <c r="Q18" i="10"/>
  <c r="Q15" i="10"/>
  <c r="Q10" i="10"/>
  <c r="Q7" i="10"/>
  <c r="Q6" i="10"/>
  <c r="Q39" i="10"/>
  <c r="P39" i="10"/>
  <c r="K39" i="10"/>
  <c r="Q36" i="10"/>
  <c r="P36" i="10"/>
  <c r="Q35" i="10"/>
  <c r="P35" i="10"/>
  <c r="Q34" i="10"/>
  <c r="P34" i="10"/>
  <c r="K34" i="10"/>
  <c r="Q33" i="10"/>
  <c r="P33" i="10"/>
  <c r="Q32" i="10"/>
  <c r="P32" i="10"/>
  <c r="K29" i="10"/>
  <c r="O27" i="10"/>
  <c r="N27" i="10"/>
  <c r="M27" i="10"/>
  <c r="L27" i="10"/>
  <c r="K27" i="10"/>
  <c r="Q25" i="10"/>
  <c r="P25" i="10"/>
  <c r="Q24" i="10"/>
  <c r="P24" i="10"/>
  <c r="P23" i="10"/>
  <c r="Q22" i="10"/>
  <c r="P22" i="10"/>
  <c r="Q21" i="10"/>
  <c r="P21" i="10"/>
  <c r="P20" i="10"/>
  <c r="Q17" i="10"/>
  <c r="P17" i="10"/>
  <c r="Q16" i="10"/>
  <c r="P16" i="10"/>
  <c r="P15" i="10"/>
  <c r="Q14" i="10"/>
  <c r="P14" i="10"/>
  <c r="Q13" i="10"/>
  <c r="P13" i="10"/>
  <c r="Q9" i="10"/>
  <c r="P9" i="10"/>
  <c r="Q8" i="10"/>
  <c r="P8" i="10"/>
  <c r="P7" i="10"/>
  <c r="P6" i="10"/>
  <c r="Q5" i="10"/>
  <c r="P5" i="10"/>
  <c r="Q2" i="10"/>
  <c r="P2" i="10"/>
  <c r="Q3" i="10"/>
  <c r="Q11" i="10"/>
  <c r="Q19" i="10"/>
  <c r="P3" i="10"/>
  <c r="P11" i="10"/>
  <c r="P4" i="10"/>
  <c r="Q39" i="9"/>
  <c r="P39" i="9"/>
  <c r="K39" i="9"/>
  <c r="Q36" i="9"/>
  <c r="P36" i="9"/>
  <c r="Q35" i="9"/>
  <c r="P35" i="9"/>
  <c r="Q34" i="9"/>
  <c r="P34" i="9"/>
  <c r="K34" i="9"/>
  <c r="Q33" i="9"/>
  <c r="P33" i="9"/>
  <c r="O27" i="9"/>
  <c r="N27" i="9"/>
  <c r="M27" i="9"/>
  <c r="L27" i="9"/>
  <c r="K27" i="9"/>
  <c r="K29" i="9" s="1"/>
  <c r="Q25" i="9"/>
  <c r="P25" i="9"/>
  <c r="Q32" i="9"/>
  <c r="P32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P24" i="8"/>
  <c r="P20" i="8"/>
  <c r="P16" i="8"/>
  <c r="P13" i="8"/>
  <c r="P7" i="8"/>
  <c r="Q24" i="8"/>
  <c r="Q20" i="8"/>
  <c r="Q18" i="8"/>
  <c r="Q16" i="8"/>
  <c r="Q7" i="8"/>
  <c r="Q5" i="8"/>
  <c r="Q39" i="8"/>
  <c r="P39" i="8"/>
  <c r="K39" i="8"/>
  <c r="Q36" i="8"/>
  <c r="P36" i="8"/>
  <c r="Q35" i="8"/>
  <c r="P35" i="8"/>
  <c r="Q25" i="8"/>
  <c r="P25" i="8"/>
  <c r="Q34" i="8"/>
  <c r="P34" i="8"/>
  <c r="K34" i="8"/>
  <c r="Q33" i="8"/>
  <c r="P33" i="8"/>
  <c r="O28" i="8"/>
  <c r="N28" i="8"/>
  <c r="M28" i="8"/>
  <c r="L28" i="8"/>
  <c r="K28" i="8"/>
  <c r="K30" i="8" s="1"/>
  <c r="Q26" i="8"/>
  <c r="P26" i="8"/>
  <c r="Q23" i="8"/>
  <c r="P23" i="8"/>
  <c r="Q22" i="8"/>
  <c r="P22" i="8"/>
  <c r="Q21" i="8"/>
  <c r="P21" i="8"/>
  <c r="Q19" i="8"/>
  <c r="P19" i="8"/>
  <c r="P18" i="8"/>
  <c r="Q17" i="8"/>
  <c r="P17" i="8"/>
  <c r="Q15" i="8"/>
  <c r="P15" i="8"/>
  <c r="Q14" i="8"/>
  <c r="P14" i="8"/>
  <c r="Q13" i="8"/>
  <c r="Q11" i="8"/>
  <c r="P11" i="8"/>
  <c r="Q9" i="8"/>
  <c r="P9" i="8"/>
  <c r="P8" i="8"/>
  <c r="P6" i="8"/>
  <c r="P5" i="8"/>
  <c r="Q3" i="8"/>
  <c r="P3" i="8"/>
  <c r="Q2" i="8"/>
  <c r="P2" i="8"/>
  <c r="Q6" i="8"/>
  <c r="Q8" i="8"/>
  <c r="Q10" i="8"/>
  <c r="P10" i="8"/>
  <c r="Q4" i="8"/>
  <c r="Q12" i="8"/>
  <c r="P4" i="8"/>
  <c r="P12" i="8"/>
  <c r="Q39" i="7"/>
  <c r="P39" i="7"/>
  <c r="K39" i="7"/>
  <c r="Q36" i="7"/>
  <c r="P36" i="7"/>
  <c r="Q35" i="7"/>
  <c r="P35" i="7"/>
  <c r="Q34" i="7"/>
  <c r="P34" i="7"/>
  <c r="Q33" i="7"/>
  <c r="P33" i="7"/>
  <c r="K33" i="7"/>
  <c r="Q32" i="7"/>
  <c r="P32" i="7"/>
  <c r="O27" i="7"/>
  <c r="N27" i="7"/>
  <c r="M27" i="7"/>
  <c r="L27" i="7"/>
  <c r="K27" i="7"/>
  <c r="K29" i="7" s="1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Q23" i="6"/>
  <c r="P15" i="6"/>
  <c r="P14" i="6"/>
  <c r="P19" i="6"/>
  <c r="Q14" i="6"/>
  <c r="Q21" i="6"/>
  <c r="Q17" i="6"/>
  <c r="P7" i="6"/>
  <c r="P2" i="6"/>
  <c r="P13" i="6"/>
  <c r="P12" i="6"/>
  <c r="P11" i="6"/>
  <c r="P5" i="6"/>
  <c r="P3" i="6"/>
  <c r="Q2" i="6"/>
  <c r="Q19" i="6"/>
  <c r="Q13" i="6"/>
  <c r="Q11" i="6"/>
  <c r="Q5" i="6"/>
  <c r="Q3" i="6"/>
  <c r="K39" i="6"/>
  <c r="Q39" i="6"/>
  <c r="P39" i="6"/>
  <c r="Q35" i="6"/>
  <c r="Q34" i="6"/>
  <c r="K33" i="6"/>
  <c r="Q33" i="6"/>
  <c r="P33" i="6"/>
  <c r="Q32" i="6"/>
  <c r="P32" i="6"/>
  <c r="O27" i="6"/>
  <c r="N27" i="6"/>
  <c r="M27" i="6"/>
  <c r="L27" i="6"/>
  <c r="K27" i="6"/>
  <c r="K29" i="6" s="1"/>
  <c r="Q25" i="6"/>
  <c r="P25" i="6"/>
  <c r="P24" i="6"/>
  <c r="Q22" i="6"/>
  <c r="P22" i="6"/>
  <c r="P21" i="6"/>
  <c r="P17" i="6"/>
  <c r="Q10" i="6"/>
  <c r="Q9" i="6"/>
  <c r="P9" i="6"/>
  <c r="Q8" i="6"/>
  <c r="P8" i="6"/>
  <c r="K27" i="4"/>
  <c r="K29" i="4" s="1"/>
  <c r="L27" i="4"/>
  <c r="M27" i="4"/>
  <c r="N27" i="4"/>
  <c r="O27" i="4"/>
  <c r="Q17" i="4"/>
  <c r="P17" i="4"/>
  <c r="Q19" i="4"/>
  <c r="Q20" i="4"/>
  <c r="P22" i="4"/>
  <c r="Q22" i="4"/>
  <c r="Q25" i="4"/>
  <c r="Q14" i="4"/>
  <c r="P14" i="4"/>
  <c r="Q13" i="4"/>
  <c r="P4" i="4"/>
  <c r="Q4" i="4"/>
  <c r="H32" i="4"/>
  <c r="I32" i="4"/>
  <c r="P32" i="4" s="1"/>
  <c r="J32" i="4"/>
  <c r="Q32" i="4" s="1"/>
  <c r="Q7" i="4"/>
  <c r="P11" i="4"/>
  <c r="Q12" i="4"/>
  <c r="P12" i="4"/>
  <c r="Q16" i="4"/>
  <c r="P18" i="4"/>
  <c r="Q18" i="4"/>
  <c r="P21" i="4"/>
  <c r="Q23" i="4"/>
  <c r="P24" i="4"/>
  <c r="P25" i="4"/>
  <c r="Q11" i="4"/>
  <c r="K39" i="4"/>
  <c r="J39" i="4"/>
  <c r="Q39" i="4" s="1"/>
  <c r="I39" i="4"/>
  <c r="H39" i="4"/>
  <c r="J36" i="4"/>
  <c r="I36" i="4"/>
  <c r="P36" i="4" s="1"/>
  <c r="H36" i="4"/>
  <c r="Q36" i="4" s="1"/>
  <c r="J35" i="4"/>
  <c r="Q35" i="4" s="1"/>
  <c r="I35" i="4"/>
  <c r="P35" i="4" s="1"/>
  <c r="H35" i="4"/>
  <c r="J34" i="4"/>
  <c r="I34" i="4"/>
  <c r="H34" i="4"/>
  <c r="K33" i="4"/>
  <c r="J33" i="4"/>
  <c r="I33" i="4"/>
  <c r="H33" i="4"/>
  <c r="P23" i="4"/>
  <c r="Q21" i="4"/>
  <c r="P20" i="4"/>
  <c r="P19" i="4"/>
  <c r="Q15" i="4"/>
  <c r="P15" i="4"/>
  <c r="Q10" i="4"/>
  <c r="P10" i="4"/>
  <c r="Q8" i="4"/>
  <c r="P8" i="4"/>
  <c r="P6" i="4"/>
  <c r="Q5" i="4"/>
  <c r="P5" i="4"/>
  <c r="Q3" i="4"/>
  <c r="P3" i="4"/>
  <c r="H32" i="3"/>
  <c r="I32" i="3"/>
  <c r="J32" i="3"/>
  <c r="Q32" i="3" s="1"/>
  <c r="K32" i="3"/>
  <c r="K38" i="3"/>
  <c r="J38" i="3"/>
  <c r="Q38" i="3" s="1"/>
  <c r="I38" i="3"/>
  <c r="H38" i="3"/>
  <c r="J35" i="3"/>
  <c r="I35" i="3"/>
  <c r="P35" i="3" s="1"/>
  <c r="H35" i="3"/>
  <c r="J34" i="3"/>
  <c r="Q34" i="3" s="1"/>
  <c r="I34" i="3"/>
  <c r="H34" i="3"/>
  <c r="J33" i="3"/>
  <c r="Q33" i="3"/>
  <c r="I33" i="3"/>
  <c r="P33" i="3"/>
  <c r="H33" i="3"/>
  <c r="O27" i="3"/>
  <c r="N27" i="3"/>
  <c r="M27" i="3"/>
  <c r="L27" i="3"/>
  <c r="K27" i="3"/>
  <c r="K29" i="3"/>
  <c r="J27" i="3"/>
  <c r="J29" i="3" s="1"/>
  <c r="I27" i="3"/>
  <c r="I29" i="3"/>
  <c r="H27" i="3"/>
  <c r="H29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16" i="3"/>
  <c r="P16" i="3"/>
  <c r="Q8" i="3"/>
  <c r="P8" i="3"/>
  <c r="Q7" i="3"/>
  <c r="P7" i="3"/>
  <c r="Q6" i="3"/>
  <c r="P6" i="3"/>
  <c r="P32" i="3"/>
  <c r="Q5" i="3"/>
  <c r="P5" i="3"/>
  <c r="Q4" i="3"/>
  <c r="P4" i="3"/>
  <c r="Q3" i="3"/>
  <c r="P3" i="3"/>
  <c r="Q2" i="3"/>
  <c r="P2" i="3"/>
  <c r="P38" i="3"/>
  <c r="P34" i="3"/>
  <c r="Q35" i="3"/>
  <c r="H38" i="2"/>
  <c r="I38" i="2"/>
  <c r="J38" i="2"/>
  <c r="Q38" i="2" s="1"/>
  <c r="K38" i="2"/>
  <c r="J35" i="2"/>
  <c r="I35" i="2"/>
  <c r="H35" i="2"/>
  <c r="J34" i="2"/>
  <c r="I34" i="2"/>
  <c r="H34" i="2"/>
  <c r="Q34" i="2" s="1"/>
  <c r="J33" i="2"/>
  <c r="I33" i="2"/>
  <c r="P33" i="2" s="1"/>
  <c r="H33" i="2"/>
  <c r="O28" i="2"/>
  <c r="N28" i="2"/>
  <c r="M28" i="2"/>
  <c r="L28" i="2"/>
  <c r="K28" i="2"/>
  <c r="K30" i="2" s="1"/>
  <c r="J28" i="2"/>
  <c r="J30" i="2" s="1"/>
  <c r="I28" i="2"/>
  <c r="I30" i="2" s="1"/>
  <c r="H28" i="2"/>
  <c r="H30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P38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H33" i="1"/>
  <c r="I33" i="1"/>
  <c r="J33" i="1"/>
  <c r="J35" i="1"/>
  <c r="I35" i="1"/>
  <c r="P35" i="1" s="1"/>
  <c r="H35" i="1"/>
  <c r="J34" i="1"/>
  <c r="I34" i="1"/>
  <c r="H34" i="1"/>
  <c r="O29" i="1"/>
  <c r="N29" i="1"/>
  <c r="M29" i="1"/>
  <c r="L29" i="1"/>
  <c r="K29" i="1"/>
  <c r="J29" i="1"/>
  <c r="I29" i="1"/>
  <c r="H29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33" i="1"/>
  <c r="P33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Q34" i="1"/>
  <c r="P34" i="1"/>
  <c r="Q35" i="1"/>
  <c r="Q35" i="2"/>
  <c r="P35" i="2"/>
  <c r="Q33" i="2"/>
  <c r="P13" i="4"/>
  <c r="Q9" i="4"/>
  <c r="P33" i="4"/>
  <c r="P9" i="4"/>
  <c r="Q6" i="4"/>
  <c r="Q33" i="4"/>
  <c r="P34" i="4"/>
  <c r="P39" i="4"/>
  <c r="Q34" i="4"/>
  <c r="J27" i="4"/>
  <c r="J29" i="4" s="1"/>
  <c r="Q24" i="4"/>
  <c r="I27" i="4"/>
  <c r="I29" i="4" s="1"/>
  <c r="P16" i="4"/>
  <c r="P7" i="4"/>
  <c r="Q2" i="4"/>
  <c r="H27" i="4"/>
  <c r="H29" i="4" s="1"/>
  <c r="P2" i="4"/>
  <c r="P35" i="6"/>
  <c r="Q6" i="6"/>
  <c r="P23" i="6"/>
  <c r="Q15" i="6"/>
  <c r="Q18" i="6"/>
  <c r="Q7" i="6"/>
  <c r="P20" i="6"/>
  <c r="P18" i="6"/>
  <c r="Q20" i="6"/>
  <c r="P16" i="6"/>
  <c r="Q16" i="6"/>
  <c r="Q24" i="6"/>
  <c r="P36" i="6"/>
  <c r="Q36" i="6"/>
  <c r="P34" i="6"/>
  <c r="Q4" i="6"/>
  <c r="Q12" i="6"/>
  <c r="P4" i="6"/>
  <c r="P6" i="6"/>
  <c r="P10" i="6"/>
  <c r="P7" i="11"/>
  <c r="P6" i="11"/>
  <c r="Q10" i="11"/>
  <c r="H32" i="13"/>
  <c r="J29" i="12"/>
  <c r="P19" i="11"/>
  <c r="Q18" i="11"/>
  <c r="H27" i="11"/>
  <c r="J27" i="11"/>
  <c r="P34" i="2" l="1"/>
  <c r="O29" i="19"/>
  <c r="M29" i="19"/>
  <c r="K32" i="19"/>
  <c r="K29" i="19"/>
  <c r="N29" i="19"/>
  <c r="L29" i="19"/>
</calcChain>
</file>

<file path=xl/sharedStrings.xml><?xml version="1.0" encoding="utf-8"?>
<sst xmlns="http://schemas.openxmlformats.org/spreadsheetml/2006/main" count="2885" uniqueCount="168">
  <si>
    <t>Employer Code</t>
  </si>
  <si>
    <t>Employer Name</t>
  </si>
  <si>
    <t>Employee Ref Number</t>
  </si>
  <si>
    <t>System Ref. No.</t>
  </si>
  <si>
    <t>Surname</t>
  </si>
  <si>
    <t>Forenames</t>
  </si>
  <si>
    <t>ID Number</t>
  </si>
  <si>
    <t>Member's Salary</t>
  </si>
  <si>
    <t>Member Contributions</t>
  </si>
  <si>
    <t>Company Contributions</t>
  </si>
  <si>
    <t>Member Transfer In</t>
  </si>
  <si>
    <t>Employer Transfer In</t>
  </si>
  <si>
    <t>Member Other</t>
  </si>
  <si>
    <t>Employer Other</t>
  </si>
  <si>
    <t>Vountary Contributions</t>
  </si>
  <si>
    <t xml:space="preserve">ASL CENTRAL OFFICE </t>
  </si>
  <si>
    <t xml:space="preserve">GOMBERA </t>
  </si>
  <si>
    <t>SHAMISO</t>
  </si>
  <si>
    <t>63-2292603S 70</t>
  </si>
  <si>
    <t xml:space="preserve">LELA </t>
  </si>
  <si>
    <t>BENJAMIN</t>
  </si>
  <si>
    <t>29-283187A 58</t>
  </si>
  <si>
    <t>ASL CENTRAL OFFICE</t>
  </si>
  <si>
    <t xml:space="preserve">MATIVITIRA </t>
  </si>
  <si>
    <t>AGNES PAIDA</t>
  </si>
  <si>
    <t>63-1522528E 71</t>
  </si>
  <si>
    <t>ZIKI</t>
  </si>
  <si>
    <t>JOSEPH</t>
  </si>
  <si>
    <t>63-1059428K04</t>
  </si>
  <si>
    <t xml:space="preserve">MUMVUMI </t>
  </si>
  <si>
    <t>BRIAN</t>
  </si>
  <si>
    <t>08-924469J26</t>
  </si>
  <si>
    <t xml:space="preserve">CHAKABUDA </t>
  </si>
  <si>
    <t>FEAZELL</t>
  </si>
  <si>
    <t>59-147649X27</t>
  </si>
  <si>
    <t>KANDENGWA</t>
  </si>
  <si>
    <t>DANIEL</t>
  </si>
  <si>
    <t>24-185170C 70</t>
  </si>
  <si>
    <t xml:space="preserve">MAKEREVI </t>
  </si>
  <si>
    <t>COMFORT</t>
  </si>
  <si>
    <t>32-188905P 07</t>
  </si>
  <si>
    <t>MAREYA</t>
  </si>
  <si>
    <t>SIMBA</t>
  </si>
  <si>
    <t>63-850684R 50</t>
  </si>
  <si>
    <t xml:space="preserve">MASAKADZA </t>
  </si>
  <si>
    <t>GASHIRAI</t>
  </si>
  <si>
    <t>18-124743G 18</t>
  </si>
  <si>
    <t xml:space="preserve">MUSORA </t>
  </si>
  <si>
    <t>MICHAEL</t>
  </si>
  <si>
    <t>63-1541613215</t>
  </si>
  <si>
    <t>MAWUNGANIDZE</t>
  </si>
  <si>
    <t>MUSEKWA</t>
  </si>
  <si>
    <t>08-663636V08</t>
  </si>
  <si>
    <t>KAZANGARARE</t>
  </si>
  <si>
    <t>EDMORE</t>
  </si>
  <si>
    <t>86-018684T86</t>
  </si>
  <si>
    <t>CHIKOMO</t>
  </si>
  <si>
    <t>IGNATIOUS</t>
  </si>
  <si>
    <t>63-592507P77</t>
  </si>
  <si>
    <t>MGABI</t>
  </si>
  <si>
    <t>BEATON</t>
  </si>
  <si>
    <t>08-0389379P58</t>
  </si>
  <si>
    <t xml:space="preserve">MACHEKA </t>
  </si>
  <si>
    <t>MEMORY TATENDA</t>
  </si>
  <si>
    <t>29-189314P70</t>
  </si>
  <si>
    <t>CHIOTA</t>
  </si>
  <si>
    <t>BREIN</t>
  </si>
  <si>
    <t>63-1256971 F43</t>
  </si>
  <si>
    <t>MUKOZHO</t>
  </si>
  <si>
    <t xml:space="preserve">GERALD				</t>
  </si>
  <si>
    <t>75-426094J22</t>
  </si>
  <si>
    <t>DHLIWAYO</t>
  </si>
  <si>
    <t>KAREN</t>
  </si>
  <si>
    <t>08-804100Y13</t>
  </si>
  <si>
    <t>DIRORIMWE</t>
  </si>
  <si>
    <t>BELEIVEMORE</t>
  </si>
  <si>
    <t>63-1164348 D75</t>
  </si>
  <si>
    <t>MTSAMBIWA</t>
  </si>
  <si>
    <t>LINDELWA TANAKA</t>
  </si>
  <si>
    <t>63-2332264C26</t>
  </si>
  <si>
    <t>MUSIMBE</t>
  </si>
  <si>
    <t>VENON</t>
  </si>
  <si>
    <t>44-001418C80</t>
  </si>
  <si>
    <t xml:space="preserve">MWAKUTUYA </t>
  </si>
  <si>
    <t>CLARA</t>
  </si>
  <si>
    <t>08-754315J75</t>
  </si>
  <si>
    <t>NHONGO</t>
  </si>
  <si>
    <t>RUDO</t>
  </si>
  <si>
    <t>63-1182240 B26</t>
  </si>
  <si>
    <t>SHANGWA</t>
  </si>
  <si>
    <t>EDWIN TIMOTHY</t>
  </si>
  <si>
    <t>63-370168R70</t>
  </si>
  <si>
    <t>SIZIBA</t>
  </si>
  <si>
    <t>MACVISION</t>
  </si>
  <si>
    <t>21-055431M 21</t>
  </si>
  <si>
    <t>WAMAMBO</t>
  </si>
  <si>
    <t>TASARA</t>
  </si>
  <si>
    <t>22-221656Y 12</t>
  </si>
  <si>
    <t>EXITS</t>
  </si>
  <si>
    <t>BOSHA</t>
  </si>
  <si>
    <t>EDIAS</t>
  </si>
  <si>
    <t>63-1120595W 32</t>
  </si>
  <si>
    <t>CHARI</t>
  </si>
  <si>
    <t>SIMBARASHE</t>
  </si>
  <si>
    <t>47-140713E47</t>
  </si>
  <si>
    <t>NYAKURERWA</t>
  </si>
  <si>
    <t>ELIJAH</t>
  </si>
  <si>
    <t>48-081115F47</t>
  </si>
  <si>
    <t>CHATENDEUKA</t>
  </si>
  <si>
    <t>MIND</t>
  </si>
  <si>
    <t>59-1333876 B 59</t>
  </si>
  <si>
    <t xml:space="preserve">MUKOZHO GERALD				</t>
  </si>
  <si>
    <t>Branch Code (System)</t>
  </si>
  <si>
    <t>Employer</t>
  </si>
  <si>
    <t>Membership Category Code</t>
  </si>
  <si>
    <t>Employee  Number</t>
  </si>
  <si>
    <t>Forename(s)</t>
  </si>
  <si>
    <t>ID- Number</t>
  </si>
  <si>
    <t>D.O.B</t>
  </si>
  <si>
    <t>Gender</t>
  </si>
  <si>
    <t>Date Joined Company</t>
  </si>
  <si>
    <t>Pensionable service Date (DJF)</t>
  </si>
  <si>
    <t>M</t>
  </si>
  <si>
    <t>ITAYI</t>
  </si>
  <si>
    <t>63-2098378 D 63</t>
  </si>
  <si>
    <t>TICHAWANA</t>
  </si>
  <si>
    <t>ARTWELL</t>
  </si>
  <si>
    <t>CHIKURUWO</t>
  </si>
  <si>
    <t>TINASHE SIMON</t>
  </si>
  <si>
    <t>42275762P42</t>
  </si>
  <si>
    <t>631178510X07</t>
  </si>
  <si>
    <t>MUTIZWA</t>
  </si>
  <si>
    <t>NDANGARIRO</t>
  </si>
  <si>
    <t>631238824F71</t>
  </si>
  <si>
    <t xml:space="preserve"> MARKUS</t>
  </si>
  <si>
    <t>DE KLERK</t>
  </si>
  <si>
    <t>75127519W00</t>
  </si>
  <si>
    <t xml:space="preserve">MADZIVANYIKA </t>
  </si>
  <si>
    <t>CARLTON</t>
  </si>
  <si>
    <t>15145923J07</t>
  </si>
  <si>
    <t>63395004M49</t>
  </si>
  <si>
    <t>MSEKIWA</t>
  </si>
  <si>
    <t>MKONDE</t>
  </si>
  <si>
    <t xml:space="preserve">MTEZO </t>
  </si>
  <si>
    <t>CHARLEEN</t>
  </si>
  <si>
    <t>631238942J50</t>
  </si>
  <si>
    <t>50-088410Y50</t>
  </si>
  <si>
    <t>50088410Y50</t>
  </si>
  <si>
    <t xml:space="preserve">SAUNGWEME </t>
  </si>
  <si>
    <t>PETER</t>
  </si>
  <si>
    <t>63-1238942J50</t>
  </si>
  <si>
    <t>MTEZO</t>
  </si>
  <si>
    <t>SAUNGWEME</t>
  </si>
  <si>
    <t xml:space="preserve"> PETER</t>
  </si>
  <si>
    <t>NCUBE</t>
  </si>
  <si>
    <t>NATASHA</t>
  </si>
  <si>
    <t>MANDAZA</t>
  </si>
  <si>
    <t>KUDZAI</t>
  </si>
  <si>
    <t>632183527G67</t>
  </si>
  <si>
    <t>632034723N43</t>
  </si>
  <si>
    <t>08625246R08</t>
  </si>
  <si>
    <t xml:space="preserve">NYONI </t>
  </si>
  <si>
    <t>BRUCE</t>
  </si>
  <si>
    <t xml:space="preserve">                         -   </t>
  </si>
  <si>
    <t>631566828G85</t>
  </si>
  <si>
    <t>Comarton</t>
  </si>
  <si>
    <t>arthur</t>
  </si>
  <si>
    <t>tafadzwa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</si>
</sst>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1" fontId="3" fillId="0" borderId="0" xfId="2" applyNumberFormat="1" applyFont="1" applyAlignment="1">
      <alignment horizontal="left" vertical="top" wrapText="1"/>
    </xf>
    <xf numFmtId="4" fontId="3" fillId="0" borderId="0" xfId="2" applyNumberFormat="1" applyFont="1" applyAlignment="1">
      <alignment horizontal="left" vertical="top" wrapText="1"/>
    </xf>
    <xf numFmtId="4" fontId="3" fillId="0" borderId="0" xfId="2" applyNumberFormat="1" applyFont="1" applyAlignment="1">
      <alignment horizontal="right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 applyAlignment="1">
      <alignment horizontal="left"/>
    </xf>
    <xf numFmtId="4" fontId="5" fillId="0" borderId="0" xfId="0" applyNumberFormat="1" applyFont="1"/>
    <xf numFmtId="4" fontId="4" fillId="0" borderId="0" xfId="0" applyNumberFormat="1" applyFont="1"/>
    <xf numFmtId="164" fontId="2" fillId="0" borderId="0" xfId="1" applyFill="1" applyBorder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4" fontId="6" fillId="0" borderId="1" xfId="0" applyNumberFormat="1" applyFont="1" applyBorder="1"/>
    <xf numFmtId="0" fontId="6" fillId="0" borderId="0" xfId="0" applyFont="1" applyAlignment="1">
      <alignment horizontal="left"/>
    </xf>
    <xf numFmtId="10" fontId="2" fillId="0" borderId="0" xfId="3" applyNumberForma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1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/>
    <xf numFmtId="4" fontId="4" fillId="2" borderId="0" xfId="0" applyNumberFormat="1" applyFont="1" applyFill="1"/>
    <xf numFmtId="164" fontId="2" fillId="2" borderId="0" xfId="1" applyFill="1" applyBorder="1"/>
    <xf numFmtId="0" fontId="7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2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14" fontId="7" fillId="0" borderId="0" xfId="0" applyNumberFormat="1" applyFont="1"/>
    <xf numFmtId="0" fontId="8" fillId="3" borderId="0" xfId="0" applyFont="1" applyFill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8" fillId="3" borderId="0" xfId="0" applyFont="1" applyFill="1"/>
    <xf numFmtId="0" fontId="5" fillId="0" borderId="2" xfId="0" applyFont="1" applyBorder="1" applyAlignment="1">
      <alignment horizontal="left"/>
    </xf>
    <xf numFmtId="4" fontId="6" fillId="0" borderId="0" xfId="0" applyNumberFormat="1" applyFont="1"/>
    <xf numFmtId="49" fontId="0" fillId="0" borderId="0" xfId="0" applyNumberFormat="1"/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SERVER\multifund\Public\2021%20contributions\African%20Sun\ASL%20Executives\Pension%20Data%20-%20Executives%20(Jan%20202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SERVER\multifund\Public\2020%20Contributions\African%20Sun\ASL%20Executives%202020%20Contributions\Pension%20Data%20-%20Executives%20(Dec%20202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chitau/AppData/Local/Microsoft/Windows/INetCache/Content.Outlook/QTR162Y0/Pension%20Data%20-%20CO%20(Jan-Dec%2021%20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qserver\H\multifund\Public\2022%20Contributions\Brainworks\ASL%20Exe\Pension%20Data%20-%20ASL%20Exec%20(Mar%202022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qserver\H\multifund\Public\2022%20Contributions\Brainworks\ASL%20Exe\Pension%20Data%20-%20ASL%20Exec%20(Apr%202022)%20(7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qserver\H\multifund\Public\2022%20Contributions\Brainworks\ASL%20Exe\Pension%20Data%20-%20ASL%20Exec%20(May%202022)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qserver\H\multifund\Public\2022%20Contributions\Brainworks\ASL%20Exe\Pension%20Data%20-%20ASL%20Exec%20(Jun%202022)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 2021"/>
    </sheetNames>
    <sheetDataSet>
      <sheetData sheetId="0" refreshError="1">
        <row r="27">
          <cell r="B27">
            <v>811210</v>
          </cell>
          <cell r="C27" t="str">
            <v>CHIOTA BREIN</v>
          </cell>
          <cell r="D27" t="str">
            <v>63-1256971 F43</v>
          </cell>
          <cell r="E27" t="str">
            <v>23 Dec,1984</v>
          </cell>
          <cell r="F27">
            <v>3295.6</v>
          </cell>
          <cell r="G27">
            <v>0</v>
          </cell>
          <cell r="H27">
            <v>164.78</v>
          </cell>
          <cell r="I27">
            <v>0</v>
          </cell>
          <cell r="J27">
            <v>280.13</v>
          </cell>
          <cell r="K27">
            <v>0</v>
          </cell>
          <cell r="L27">
            <v>444.90999999999997</v>
          </cell>
        </row>
        <row r="28">
          <cell r="B28">
            <v>9205015</v>
          </cell>
          <cell r="C28" t="str">
            <v>DIRORIMWE BELIEVEMORE</v>
          </cell>
          <cell r="D28" t="str">
            <v>63-1164348 D75</v>
          </cell>
          <cell r="E28" t="str">
            <v>03 Jan,1982</v>
          </cell>
          <cell r="F28">
            <v>8250</v>
          </cell>
          <cell r="G28">
            <v>0</v>
          </cell>
          <cell r="H28">
            <v>412.5</v>
          </cell>
          <cell r="I28">
            <v>0</v>
          </cell>
          <cell r="J28">
            <v>701.25</v>
          </cell>
          <cell r="K28">
            <v>0</v>
          </cell>
          <cell r="L28">
            <v>1113.75</v>
          </cell>
        </row>
        <row r="29">
          <cell r="B29">
            <v>2006007</v>
          </cell>
          <cell r="C29" t="str">
            <v xml:space="preserve">MACHEKA MEMORY			</v>
          </cell>
          <cell r="D29" t="str">
            <v>29-189314P70</v>
          </cell>
          <cell r="E29" t="str">
            <v>01 Apr,1977</v>
          </cell>
          <cell r="F29">
            <v>6300</v>
          </cell>
          <cell r="G29">
            <v>0</v>
          </cell>
          <cell r="H29">
            <v>315</v>
          </cell>
          <cell r="I29">
            <v>0</v>
          </cell>
          <cell r="J29">
            <v>535.5</v>
          </cell>
          <cell r="K29">
            <v>0</v>
          </cell>
          <cell r="L29">
            <v>850.5</v>
          </cell>
        </row>
        <row r="30">
          <cell r="B30">
            <v>1910028</v>
          </cell>
          <cell r="C30" t="str">
            <v>MTSAMBIWA LINDELWA TANAKA</v>
          </cell>
          <cell r="D30" t="str">
            <v>63-2332264C26</v>
          </cell>
          <cell r="E30" t="str">
            <v>22 Sep,1988</v>
          </cell>
          <cell r="F30">
            <v>2100</v>
          </cell>
          <cell r="G30">
            <v>0</v>
          </cell>
          <cell r="H30">
            <v>105</v>
          </cell>
          <cell r="I30">
            <v>0</v>
          </cell>
          <cell r="J30">
            <v>178.5</v>
          </cell>
          <cell r="K30">
            <v>0</v>
          </cell>
          <cell r="L30">
            <v>283.5</v>
          </cell>
        </row>
        <row r="31">
          <cell r="B31">
            <v>2002056</v>
          </cell>
          <cell r="C31" t="str">
            <v xml:space="preserve">MUKOZHO GERALD				</v>
          </cell>
          <cell r="D31" t="str">
            <v>75-426094J22</v>
          </cell>
          <cell r="E31" t="str">
            <v>19 Sep,1988</v>
          </cell>
          <cell r="F31">
            <v>3295.6</v>
          </cell>
          <cell r="G31">
            <v>941.6</v>
          </cell>
          <cell r="H31">
            <v>164.78</v>
          </cell>
          <cell r="I31">
            <v>0</v>
          </cell>
          <cell r="J31">
            <v>280.13</v>
          </cell>
          <cell r="K31">
            <v>0</v>
          </cell>
          <cell r="L31">
            <v>444.90999999999997</v>
          </cell>
        </row>
        <row r="32">
          <cell r="B32">
            <v>910056</v>
          </cell>
          <cell r="C32" t="str">
            <v>MUSIMBE VENON</v>
          </cell>
          <cell r="D32" t="str">
            <v>44-001418C80</v>
          </cell>
          <cell r="E32" t="str">
            <v>07 Oct,1980</v>
          </cell>
          <cell r="F32">
            <v>5617.5</v>
          </cell>
          <cell r="G32">
            <v>0</v>
          </cell>
          <cell r="H32">
            <v>280.88</v>
          </cell>
          <cell r="I32">
            <v>0</v>
          </cell>
          <cell r="J32">
            <v>477.49</v>
          </cell>
          <cell r="K32">
            <v>0</v>
          </cell>
          <cell r="L32">
            <v>758.37</v>
          </cell>
        </row>
        <row r="33">
          <cell r="B33">
            <v>1501007</v>
          </cell>
          <cell r="C33" t="str">
            <v>MWAKUTUYA CLARA</v>
          </cell>
          <cell r="D33" t="str">
            <v>08-754315J75</v>
          </cell>
          <cell r="E33" t="str">
            <v>01 Feb,1982</v>
          </cell>
          <cell r="F33">
            <v>3177.9</v>
          </cell>
          <cell r="G33">
            <v>0</v>
          </cell>
          <cell r="H33">
            <v>158.9</v>
          </cell>
          <cell r="I33">
            <v>0</v>
          </cell>
          <cell r="J33">
            <v>270.12</v>
          </cell>
          <cell r="K33">
            <v>0</v>
          </cell>
          <cell r="L33">
            <v>429.02</v>
          </cell>
        </row>
        <row r="34">
          <cell r="B34">
            <v>404761</v>
          </cell>
          <cell r="C34" t="str">
            <v>NHONGO RUDO</v>
          </cell>
          <cell r="D34" t="str">
            <v>63-1182240 B26</v>
          </cell>
          <cell r="E34" t="str">
            <v>30 Dec,1981</v>
          </cell>
          <cell r="F34">
            <v>2883.65</v>
          </cell>
          <cell r="G34">
            <v>0</v>
          </cell>
          <cell r="H34">
            <v>144.18</v>
          </cell>
          <cell r="I34">
            <v>0</v>
          </cell>
          <cell r="J34">
            <v>245.11</v>
          </cell>
          <cell r="K34">
            <v>0</v>
          </cell>
          <cell r="L34">
            <v>389.29</v>
          </cell>
        </row>
        <row r="35">
          <cell r="B35">
            <v>7810042</v>
          </cell>
          <cell r="C35" t="str">
            <v>SHANGWA EDWIN TIMOTHY</v>
          </cell>
          <cell r="D35" t="str">
            <v>63-370168R70</v>
          </cell>
          <cell r="E35" t="str">
            <v>28 Jun,1958</v>
          </cell>
          <cell r="F35">
            <v>9750</v>
          </cell>
          <cell r="G35">
            <v>0</v>
          </cell>
          <cell r="H35">
            <v>487.5</v>
          </cell>
          <cell r="I35">
            <v>0</v>
          </cell>
          <cell r="J35">
            <v>828.75</v>
          </cell>
          <cell r="K35">
            <v>0</v>
          </cell>
          <cell r="L35">
            <v>1316.25</v>
          </cell>
        </row>
        <row r="36">
          <cell r="B36">
            <v>1208028</v>
          </cell>
          <cell r="C36" t="str">
            <v>SIZIBA MACVISION</v>
          </cell>
          <cell r="D36" t="str">
            <v>21-055431M21</v>
          </cell>
          <cell r="E36" t="str">
            <v>23 Nov,1987</v>
          </cell>
          <cell r="F36">
            <v>2471.6999999999998</v>
          </cell>
          <cell r="G36">
            <v>0</v>
          </cell>
          <cell r="H36">
            <v>123.59</v>
          </cell>
          <cell r="I36">
            <v>0</v>
          </cell>
          <cell r="J36">
            <v>210.09</v>
          </cell>
          <cell r="K36">
            <v>0</v>
          </cell>
          <cell r="L36">
            <v>333.68</v>
          </cell>
        </row>
        <row r="37">
          <cell r="B37">
            <v>1903063</v>
          </cell>
          <cell r="C37" t="str">
            <v>WAMAMBO TASARA</v>
          </cell>
          <cell r="D37" t="str">
            <v>22-221656Y12</v>
          </cell>
          <cell r="E37" t="str">
            <v>07 Sep,1986</v>
          </cell>
          <cell r="F37">
            <v>1750</v>
          </cell>
          <cell r="G37">
            <v>0</v>
          </cell>
          <cell r="H37">
            <v>87.5</v>
          </cell>
          <cell r="I37">
            <v>0</v>
          </cell>
          <cell r="J37">
            <v>148.75</v>
          </cell>
          <cell r="K37">
            <v>0</v>
          </cell>
          <cell r="L37">
            <v>236.25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2020"/>
    </sheetNames>
    <sheetDataSet>
      <sheetData sheetId="0" refreshError="1">
        <row r="27">
          <cell r="B27">
            <v>811210</v>
          </cell>
          <cell r="C27" t="str">
            <v>CHIOTA BREIN</v>
          </cell>
          <cell r="D27" t="str">
            <v>63-1256971 F43</v>
          </cell>
          <cell r="E27" t="str">
            <v>23 Dec,1984</v>
          </cell>
          <cell r="F27">
            <v>4708</v>
          </cell>
          <cell r="G27">
            <v>0</v>
          </cell>
          <cell r="H27">
            <v>164.78</v>
          </cell>
          <cell r="I27">
            <v>0</v>
          </cell>
          <cell r="J27">
            <v>280.13</v>
          </cell>
          <cell r="K27">
            <v>0</v>
          </cell>
          <cell r="L27">
            <v>444.90999999999997</v>
          </cell>
        </row>
        <row r="28">
          <cell r="B28">
            <v>1910021</v>
          </cell>
          <cell r="C28" t="str">
            <v>DHLIWAYO KAREN</v>
          </cell>
          <cell r="D28" t="str">
            <v>08-804100Y13</v>
          </cell>
          <cell r="E28" t="str">
            <v>22 Feb,1987</v>
          </cell>
          <cell r="F28">
            <v>2800</v>
          </cell>
          <cell r="G28">
            <v>0</v>
          </cell>
          <cell r="H28">
            <v>140</v>
          </cell>
          <cell r="I28">
            <v>0</v>
          </cell>
          <cell r="J28">
            <v>238</v>
          </cell>
          <cell r="K28">
            <v>0</v>
          </cell>
          <cell r="L28">
            <v>378</v>
          </cell>
        </row>
        <row r="29">
          <cell r="B29">
            <v>9205015</v>
          </cell>
          <cell r="C29" t="str">
            <v>DIRORIMWE BELIEVEMORE</v>
          </cell>
          <cell r="D29" t="str">
            <v>63-1164348 D75</v>
          </cell>
          <cell r="E29" t="str">
            <v>03 Jan,1982</v>
          </cell>
          <cell r="F29">
            <v>8250</v>
          </cell>
          <cell r="G29">
            <v>0</v>
          </cell>
          <cell r="H29">
            <v>412.5</v>
          </cell>
          <cell r="I29">
            <v>0</v>
          </cell>
          <cell r="J29">
            <v>701.25</v>
          </cell>
          <cell r="K29">
            <v>0</v>
          </cell>
          <cell r="L29">
            <v>1113.75</v>
          </cell>
        </row>
        <row r="30">
          <cell r="B30">
            <v>2006007</v>
          </cell>
          <cell r="C30" t="str">
            <v xml:space="preserve">MACHEKA MEMORY	 		</v>
          </cell>
          <cell r="D30" t="str">
            <v>29-189314P70</v>
          </cell>
          <cell r="E30" t="str">
            <v>01 Apr,1977</v>
          </cell>
          <cell r="F30">
            <v>6300</v>
          </cell>
          <cell r="G30">
            <v>0</v>
          </cell>
          <cell r="H30">
            <v>315</v>
          </cell>
          <cell r="I30">
            <v>0</v>
          </cell>
          <cell r="J30">
            <v>535.5</v>
          </cell>
          <cell r="K30">
            <v>0</v>
          </cell>
          <cell r="L30">
            <v>850.5</v>
          </cell>
        </row>
        <row r="31">
          <cell r="B31">
            <v>1910028</v>
          </cell>
          <cell r="C31" t="str">
            <v>MTSAMBIWA LINDELWA TANAKA</v>
          </cell>
          <cell r="D31" t="str">
            <v>63-2332264C26</v>
          </cell>
          <cell r="E31" t="str">
            <v>22 Sep,1988</v>
          </cell>
          <cell r="F31">
            <v>2100</v>
          </cell>
          <cell r="G31">
            <v>0</v>
          </cell>
          <cell r="H31">
            <v>122.5</v>
          </cell>
          <cell r="I31">
            <v>0</v>
          </cell>
          <cell r="J31">
            <v>208.25</v>
          </cell>
          <cell r="K31">
            <v>0</v>
          </cell>
          <cell r="L31">
            <v>330.75</v>
          </cell>
        </row>
        <row r="32">
          <cell r="B32">
            <v>2002056</v>
          </cell>
          <cell r="C32" t="str">
            <v xml:space="preserve">MUKOZHO GERALD	 			</v>
          </cell>
          <cell r="D32" t="str">
            <v>75-426094J22</v>
          </cell>
          <cell r="E32" t="str">
            <v>19 Sep,1988</v>
          </cell>
          <cell r="F32">
            <v>3766.4</v>
          </cell>
          <cell r="G32">
            <v>0</v>
          </cell>
          <cell r="H32">
            <v>131.82</v>
          </cell>
          <cell r="I32">
            <v>0</v>
          </cell>
          <cell r="J32">
            <v>224.1</v>
          </cell>
          <cell r="K32">
            <v>0</v>
          </cell>
          <cell r="L32">
            <v>355.91999999999996</v>
          </cell>
        </row>
        <row r="33">
          <cell r="B33">
            <v>910056</v>
          </cell>
          <cell r="C33" t="str">
            <v>MUSIMBE VENON</v>
          </cell>
          <cell r="D33" t="str">
            <v>44-001418C80</v>
          </cell>
          <cell r="E33" t="str">
            <v>07 Oct,1980</v>
          </cell>
          <cell r="F33">
            <v>5617.5</v>
          </cell>
          <cell r="G33">
            <v>0</v>
          </cell>
          <cell r="H33">
            <v>280.88</v>
          </cell>
          <cell r="I33">
            <v>0</v>
          </cell>
          <cell r="J33">
            <v>477.49</v>
          </cell>
          <cell r="K33">
            <v>0</v>
          </cell>
          <cell r="L33">
            <v>758.37</v>
          </cell>
        </row>
        <row r="34">
          <cell r="B34">
            <v>1501007</v>
          </cell>
          <cell r="C34" t="str">
            <v>MWAKUTUYA CLARA</v>
          </cell>
          <cell r="D34" t="str">
            <v>08-754315J75</v>
          </cell>
          <cell r="E34" t="str">
            <v>01 Feb,1982</v>
          </cell>
          <cell r="F34">
            <v>3177.9</v>
          </cell>
          <cell r="G34">
            <v>0</v>
          </cell>
          <cell r="H34">
            <v>158.9</v>
          </cell>
          <cell r="I34">
            <v>0</v>
          </cell>
          <cell r="J34">
            <v>270.12</v>
          </cell>
          <cell r="K34">
            <v>0</v>
          </cell>
          <cell r="L34">
            <v>429.02</v>
          </cell>
        </row>
        <row r="35">
          <cell r="B35">
            <v>404761</v>
          </cell>
          <cell r="C35" t="str">
            <v>NHONGO RUDO</v>
          </cell>
          <cell r="D35" t="str">
            <v>63-1182240 B26</v>
          </cell>
          <cell r="E35" t="str">
            <v>30 Dec,1981</v>
          </cell>
          <cell r="F35">
            <v>2883.65</v>
          </cell>
          <cell r="G35">
            <v>0</v>
          </cell>
          <cell r="H35">
            <v>144.18</v>
          </cell>
          <cell r="I35">
            <v>0</v>
          </cell>
          <cell r="J35">
            <v>245.11</v>
          </cell>
          <cell r="K35">
            <v>0</v>
          </cell>
          <cell r="L35">
            <v>389.29</v>
          </cell>
        </row>
        <row r="36">
          <cell r="B36">
            <v>7810042</v>
          </cell>
          <cell r="C36" t="str">
            <v>SHANGWA EDWIN TIMOTHY</v>
          </cell>
          <cell r="D36" t="str">
            <v>63-370168R70</v>
          </cell>
          <cell r="E36" t="str">
            <v>28 Jun,1958</v>
          </cell>
          <cell r="F36">
            <v>9750</v>
          </cell>
          <cell r="G36">
            <v>0</v>
          </cell>
          <cell r="H36">
            <v>487.5</v>
          </cell>
          <cell r="I36">
            <v>0</v>
          </cell>
          <cell r="J36">
            <v>828.75</v>
          </cell>
          <cell r="K36">
            <v>0</v>
          </cell>
          <cell r="L36">
            <v>1316.25</v>
          </cell>
        </row>
        <row r="37">
          <cell r="B37">
            <v>1208028</v>
          </cell>
          <cell r="C37" t="str">
            <v>SIZIBA MACVISION</v>
          </cell>
          <cell r="D37" t="str">
            <v>21-055431M21</v>
          </cell>
          <cell r="E37" t="str">
            <v>23 Nov,1987</v>
          </cell>
          <cell r="F37">
            <v>2471.6999999999998</v>
          </cell>
          <cell r="G37">
            <v>0</v>
          </cell>
          <cell r="H37">
            <v>123.59</v>
          </cell>
          <cell r="I37">
            <v>0</v>
          </cell>
          <cell r="J37">
            <v>210.09</v>
          </cell>
          <cell r="K37">
            <v>0</v>
          </cell>
          <cell r="L37">
            <v>333.68</v>
          </cell>
        </row>
        <row r="38">
          <cell r="B38">
            <v>1903063</v>
          </cell>
          <cell r="C38" t="str">
            <v>WAMAMBO TASARA</v>
          </cell>
          <cell r="D38" t="str">
            <v>22-221656Y12</v>
          </cell>
          <cell r="E38" t="str">
            <v>07 Sep,1986</v>
          </cell>
          <cell r="F38">
            <v>2100</v>
          </cell>
          <cell r="G38">
            <v>0</v>
          </cell>
          <cell r="H38">
            <v>122.5</v>
          </cell>
          <cell r="I38">
            <v>0</v>
          </cell>
          <cell r="J38">
            <v>208.25</v>
          </cell>
          <cell r="K38">
            <v>0</v>
          </cell>
          <cell r="L38">
            <v>330.75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 2021"/>
      <sheetName val="Feb 2021"/>
      <sheetName val="Mar 2021"/>
      <sheetName val="Apr 2021"/>
    </sheetNames>
    <sheetDataSet>
      <sheetData sheetId="0" refreshError="1"/>
      <sheetData sheetId="1" refreshError="1">
        <row r="4">
          <cell r="A4">
            <v>1104091</v>
          </cell>
          <cell r="B4" t="str">
            <v>CHIKOMO IGNATIOUS</v>
          </cell>
          <cell r="C4" t="str">
            <v>IGNATIOUS</v>
          </cell>
          <cell r="D4" t="str">
            <v>I</v>
          </cell>
          <cell r="E4">
            <v>823</v>
          </cell>
          <cell r="F4" t="str">
            <v>63-592507P77</v>
          </cell>
          <cell r="G4" t="str">
            <v>M</v>
          </cell>
          <cell r="H4">
            <v>25564</v>
          </cell>
          <cell r="I4">
            <v>40634</v>
          </cell>
          <cell r="J4">
            <v>40634</v>
          </cell>
          <cell r="K4">
            <v>4214.6400000000003</v>
          </cell>
          <cell r="L4">
            <v>210.73</v>
          </cell>
          <cell r="M4">
            <v>358.24</v>
          </cell>
          <cell r="N4">
            <v>0</v>
          </cell>
        </row>
        <row r="5">
          <cell r="A5">
            <v>1104133</v>
          </cell>
          <cell r="B5" t="str">
            <v>MAWUNGANIDZE MUSEKWA</v>
          </cell>
          <cell r="C5" t="str">
            <v>MUSEKWA</v>
          </cell>
          <cell r="D5" t="str">
            <v>M</v>
          </cell>
          <cell r="E5">
            <v>823</v>
          </cell>
          <cell r="F5" t="str">
            <v>08-663636V08</v>
          </cell>
          <cell r="G5" t="str">
            <v>F</v>
          </cell>
          <cell r="H5">
            <v>27822</v>
          </cell>
          <cell r="I5">
            <v>40634</v>
          </cell>
          <cell r="J5">
            <v>40634</v>
          </cell>
          <cell r="K5">
            <v>1224</v>
          </cell>
          <cell r="L5">
            <v>61.2</v>
          </cell>
          <cell r="M5">
            <v>104.04</v>
          </cell>
          <cell r="N5">
            <v>0</v>
          </cell>
        </row>
        <row r="6">
          <cell r="A6">
            <v>1407007</v>
          </cell>
          <cell r="B6" t="str">
            <v>KANDENGWA DANIEL</v>
          </cell>
          <cell r="C6" t="str">
            <v>DANIEL</v>
          </cell>
          <cell r="D6" t="str">
            <v>D</v>
          </cell>
          <cell r="E6">
            <v>823</v>
          </cell>
          <cell r="F6" t="str">
            <v>24-185170C70</v>
          </cell>
          <cell r="G6" t="str">
            <v>M</v>
          </cell>
          <cell r="H6">
            <v>32873</v>
          </cell>
          <cell r="I6">
            <v>41821</v>
          </cell>
          <cell r="J6" t="str">
            <v>0000/00/00</v>
          </cell>
          <cell r="K6">
            <v>864</v>
          </cell>
          <cell r="L6">
            <v>43.2</v>
          </cell>
          <cell r="M6">
            <v>73.44</v>
          </cell>
          <cell r="N6">
            <v>0</v>
          </cell>
        </row>
        <row r="7">
          <cell r="A7">
            <v>1602007</v>
          </cell>
          <cell r="B7" t="str">
            <v>MAREYA SIMBA</v>
          </cell>
          <cell r="D7" t="str">
            <v>S</v>
          </cell>
          <cell r="E7">
            <v>823</v>
          </cell>
          <cell r="F7" t="str">
            <v>63-850684R50</v>
          </cell>
          <cell r="G7" t="str">
            <v>M</v>
          </cell>
          <cell r="H7">
            <v>26437</v>
          </cell>
          <cell r="I7">
            <v>42419</v>
          </cell>
          <cell r="J7">
            <v>42419</v>
          </cell>
          <cell r="K7">
            <v>864</v>
          </cell>
          <cell r="L7">
            <v>43.2</v>
          </cell>
          <cell r="M7">
            <v>73.44</v>
          </cell>
          <cell r="N7">
            <v>0</v>
          </cell>
        </row>
        <row r="8">
          <cell r="A8">
            <v>1801056</v>
          </cell>
          <cell r="B8" t="str">
            <v>MAKEREVI COMFORT</v>
          </cell>
          <cell r="D8" t="str">
            <v>C</v>
          </cell>
          <cell r="E8">
            <v>823</v>
          </cell>
          <cell r="F8" t="str">
            <v>32-188905P07</v>
          </cell>
          <cell r="G8" t="str">
            <v>M</v>
          </cell>
          <cell r="H8">
            <v>34315</v>
          </cell>
          <cell r="I8">
            <v>43101</v>
          </cell>
          <cell r="J8">
            <v>43101</v>
          </cell>
          <cell r="K8">
            <v>864</v>
          </cell>
          <cell r="L8">
            <v>43.2</v>
          </cell>
          <cell r="M8">
            <v>73.44</v>
          </cell>
          <cell r="N8">
            <v>0</v>
          </cell>
        </row>
        <row r="9">
          <cell r="A9">
            <v>1802028</v>
          </cell>
          <cell r="B9" t="str">
            <v>MUMVUMI BRIAN</v>
          </cell>
          <cell r="D9" t="str">
            <v>B</v>
          </cell>
          <cell r="E9">
            <v>823</v>
          </cell>
          <cell r="F9" t="str">
            <v>08-924469J26</v>
          </cell>
          <cell r="G9" t="str">
            <v>M</v>
          </cell>
          <cell r="H9">
            <v>34456</v>
          </cell>
          <cell r="I9">
            <v>43139</v>
          </cell>
          <cell r="J9">
            <v>43139</v>
          </cell>
          <cell r="K9">
            <v>387.69</v>
          </cell>
          <cell r="L9">
            <v>19.38</v>
          </cell>
          <cell r="M9">
            <v>32.950000000000003</v>
          </cell>
          <cell r="N9">
            <v>0</v>
          </cell>
        </row>
        <row r="10">
          <cell r="A10">
            <v>1903042</v>
          </cell>
          <cell r="B10" t="str">
            <v>MATIVIRIRA</v>
          </cell>
          <cell r="C10" t="str">
            <v>PAIDA</v>
          </cell>
          <cell r="D10" t="str">
            <v>AP</v>
          </cell>
          <cell r="E10">
            <v>823</v>
          </cell>
          <cell r="F10" t="str">
            <v>63-1522528E71</v>
          </cell>
          <cell r="G10" t="str">
            <v>F</v>
          </cell>
          <cell r="H10">
            <v>34756</v>
          </cell>
          <cell r="I10">
            <v>43525</v>
          </cell>
          <cell r="J10">
            <v>43525</v>
          </cell>
          <cell r="K10">
            <v>378</v>
          </cell>
          <cell r="L10">
            <v>18.899999999999999</v>
          </cell>
          <cell r="M10">
            <v>32.130000000000003</v>
          </cell>
          <cell r="N10">
            <v>0</v>
          </cell>
        </row>
        <row r="11">
          <cell r="A11">
            <v>1907014</v>
          </cell>
          <cell r="B11" t="str">
            <v>LELA BENJAMIN</v>
          </cell>
          <cell r="D11" t="str">
            <v>B</v>
          </cell>
          <cell r="E11">
            <v>823</v>
          </cell>
          <cell r="F11" t="str">
            <v>29-283187A58</v>
          </cell>
          <cell r="G11" t="str">
            <v>M</v>
          </cell>
          <cell r="H11">
            <v>34514</v>
          </cell>
          <cell r="I11">
            <v>43647</v>
          </cell>
          <cell r="J11">
            <v>43647</v>
          </cell>
          <cell r="K11">
            <v>378</v>
          </cell>
          <cell r="L11">
            <v>18.899999999999999</v>
          </cell>
          <cell r="M11">
            <v>32.130000000000003</v>
          </cell>
          <cell r="N11">
            <v>0</v>
          </cell>
        </row>
        <row r="12">
          <cell r="A12">
            <v>1907077</v>
          </cell>
          <cell r="B12" t="str">
            <v>GOMBERA SHAMISO</v>
          </cell>
          <cell r="D12" t="str">
            <v>S</v>
          </cell>
          <cell r="E12">
            <v>823</v>
          </cell>
          <cell r="F12" t="str">
            <v>63-2292603S70</v>
          </cell>
          <cell r="G12" t="str">
            <v>F</v>
          </cell>
          <cell r="H12">
            <v>35123</v>
          </cell>
          <cell r="I12">
            <v>43647</v>
          </cell>
          <cell r="J12">
            <v>43647</v>
          </cell>
          <cell r="K12">
            <v>378</v>
          </cell>
          <cell r="L12">
            <v>18.899999999999999</v>
          </cell>
          <cell r="M12">
            <v>32.130000000000003</v>
          </cell>
          <cell r="N12">
            <v>0</v>
          </cell>
        </row>
        <row r="13">
          <cell r="A13">
            <v>1908007</v>
          </cell>
          <cell r="B13" t="str">
            <v>CHAKABUDA</v>
          </cell>
          <cell r="C13" t="str">
            <v>FEAZELL</v>
          </cell>
          <cell r="D13" t="str">
            <v>F</v>
          </cell>
          <cell r="E13">
            <v>823</v>
          </cell>
          <cell r="F13" t="str">
            <v>59-147649X27</v>
          </cell>
          <cell r="G13" t="str">
            <v>M</v>
          </cell>
          <cell r="H13">
            <v>34048</v>
          </cell>
          <cell r="I13">
            <v>43678</v>
          </cell>
          <cell r="J13">
            <v>43678</v>
          </cell>
          <cell r="K13">
            <v>864</v>
          </cell>
          <cell r="L13">
            <v>43.2</v>
          </cell>
          <cell r="M13">
            <v>73.44</v>
          </cell>
          <cell r="N13">
            <v>0</v>
          </cell>
        </row>
        <row r="14">
          <cell r="A14">
            <v>1908014</v>
          </cell>
          <cell r="B14" t="str">
            <v>MUSORA MICHAEL</v>
          </cell>
          <cell r="C14" t="str">
            <v>MICHAEL</v>
          </cell>
          <cell r="D14" t="str">
            <v>M</v>
          </cell>
          <cell r="E14">
            <v>823</v>
          </cell>
          <cell r="F14" t="str">
            <v>63-1541613Z15</v>
          </cell>
          <cell r="G14" t="str">
            <v>M</v>
          </cell>
          <cell r="H14">
            <v>34839</v>
          </cell>
          <cell r="I14">
            <v>43678</v>
          </cell>
          <cell r="J14">
            <v>43678</v>
          </cell>
          <cell r="K14">
            <v>864</v>
          </cell>
          <cell r="L14">
            <v>43.2</v>
          </cell>
          <cell r="M14">
            <v>73.44</v>
          </cell>
          <cell r="N14">
            <v>0</v>
          </cell>
        </row>
        <row r="15">
          <cell r="A15">
            <v>1910035</v>
          </cell>
          <cell r="B15" t="str">
            <v>ZIKI JOSEPH</v>
          </cell>
          <cell r="C15" t="str">
            <v>JOSEPH</v>
          </cell>
          <cell r="D15" t="str">
            <v>J</v>
          </cell>
          <cell r="E15">
            <v>823</v>
          </cell>
          <cell r="F15" t="str">
            <v>63-1059428K04</v>
          </cell>
          <cell r="G15" t="str">
            <v>M</v>
          </cell>
          <cell r="H15">
            <v>28838</v>
          </cell>
          <cell r="I15">
            <v>43759</v>
          </cell>
          <cell r="J15" t="str">
            <v>0000/00/00</v>
          </cell>
          <cell r="K15">
            <v>600</v>
          </cell>
          <cell r="L15">
            <v>30</v>
          </cell>
          <cell r="M15">
            <v>51</v>
          </cell>
          <cell r="N15">
            <v>0</v>
          </cell>
        </row>
        <row r="16">
          <cell r="A16">
            <v>1910042</v>
          </cell>
          <cell r="B16" t="str">
            <v>KAZANGARARE</v>
          </cell>
          <cell r="C16" t="str">
            <v>EDMORE</v>
          </cell>
          <cell r="D16" t="str">
            <v>E</v>
          </cell>
          <cell r="E16">
            <v>823</v>
          </cell>
          <cell r="F16" t="str">
            <v>86-018684T86</v>
          </cell>
          <cell r="G16" t="str">
            <v>M</v>
          </cell>
          <cell r="H16">
            <v>29848</v>
          </cell>
          <cell r="I16">
            <v>43754</v>
          </cell>
          <cell r="J16" t="str">
            <v>0000/00/00</v>
          </cell>
          <cell r="K16">
            <v>630</v>
          </cell>
          <cell r="L16">
            <v>31.5</v>
          </cell>
          <cell r="M16">
            <v>53.55</v>
          </cell>
          <cell r="N16">
            <v>0</v>
          </cell>
        </row>
        <row r="17">
          <cell r="A17">
            <v>9002042</v>
          </cell>
          <cell r="B17" t="str">
            <v>MGABI BEATON</v>
          </cell>
          <cell r="C17" t="str">
            <v>BEATON</v>
          </cell>
          <cell r="D17" t="str">
            <v>B</v>
          </cell>
          <cell r="E17">
            <v>823</v>
          </cell>
          <cell r="F17" t="str">
            <v>08-0389379P58</v>
          </cell>
          <cell r="G17" t="str">
            <v>M</v>
          </cell>
          <cell r="H17">
            <v>22932</v>
          </cell>
          <cell r="I17">
            <v>32925</v>
          </cell>
          <cell r="J17">
            <v>32933</v>
          </cell>
          <cell r="K17">
            <v>0</v>
          </cell>
          <cell r="L17">
            <v>0</v>
          </cell>
          <cell r="M17">
            <v>0</v>
          </cell>
          <cell r="N17">
            <v>229.8</v>
          </cell>
        </row>
      </sheetData>
      <sheetData sheetId="2" refreshError="1">
        <row r="4">
          <cell r="A4">
            <v>1104091</v>
          </cell>
          <cell r="B4" t="str">
            <v>CHIKOMO IGNATIOUS</v>
          </cell>
          <cell r="C4" t="str">
            <v>IGNATIOUS</v>
          </cell>
          <cell r="D4" t="str">
            <v>I</v>
          </cell>
          <cell r="E4">
            <v>823</v>
          </cell>
          <cell r="F4" t="str">
            <v>63-592507P77</v>
          </cell>
          <cell r="G4" t="str">
            <v>M</v>
          </cell>
          <cell r="H4">
            <v>25564</v>
          </cell>
          <cell r="I4">
            <v>40634</v>
          </cell>
          <cell r="J4">
            <v>40634</v>
          </cell>
          <cell r="K4">
            <v>0</v>
          </cell>
          <cell r="L4">
            <v>0</v>
          </cell>
          <cell r="M4">
            <v>0</v>
          </cell>
          <cell r="N4">
            <v>147.51</v>
          </cell>
        </row>
        <row r="5">
          <cell r="A5">
            <v>1104133</v>
          </cell>
          <cell r="B5" t="str">
            <v>MAWUNGANIDZE MUSEKWA</v>
          </cell>
          <cell r="C5" t="str">
            <v>MUSEKWA</v>
          </cell>
          <cell r="D5" t="str">
            <v>M</v>
          </cell>
          <cell r="E5">
            <v>823</v>
          </cell>
          <cell r="F5" t="str">
            <v>08-663636V08</v>
          </cell>
          <cell r="G5" t="str">
            <v>F</v>
          </cell>
          <cell r="H5">
            <v>27822</v>
          </cell>
          <cell r="I5">
            <v>40634</v>
          </cell>
          <cell r="J5">
            <v>40634</v>
          </cell>
          <cell r="K5">
            <v>1224</v>
          </cell>
          <cell r="L5">
            <v>61.2</v>
          </cell>
          <cell r="M5">
            <v>104.04</v>
          </cell>
          <cell r="N5">
            <v>0</v>
          </cell>
        </row>
        <row r="6">
          <cell r="A6">
            <v>1407007</v>
          </cell>
          <cell r="B6" t="str">
            <v>KANDENGWA DANIEL</v>
          </cell>
          <cell r="C6" t="str">
            <v>DANIEL</v>
          </cell>
          <cell r="D6" t="str">
            <v>D</v>
          </cell>
          <cell r="E6">
            <v>823</v>
          </cell>
          <cell r="F6" t="str">
            <v>24-185170C70</v>
          </cell>
          <cell r="G6" t="str">
            <v>M</v>
          </cell>
          <cell r="H6">
            <v>32873</v>
          </cell>
          <cell r="I6">
            <v>41821</v>
          </cell>
          <cell r="J6" t="str">
            <v>0000/00/00</v>
          </cell>
          <cell r="K6">
            <v>864</v>
          </cell>
          <cell r="L6">
            <v>43.2</v>
          </cell>
          <cell r="M6">
            <v>73.44</v>
          </cell>
          <cell r="N6">
            <v>0</v>
          </cell>
        </row>
        <row r="7">
          <cell r="A7">
            <v>1801056</v>
          </cell>
          <cell r="B7" t="str">
            <v>MAKEREVI COMFORT</v>
          </cell>
          <cell r="D7" t="str">
            <v>C</v>
          </cell>
          <cell r="E7">
            <v>823</v>
          </cell>
          <cell r="F7" t="str">
            <v>32-188905P07</v>
          </cell>
          <cell r="G7" t="str">
            <v>M</v>
          </cell>
          <cell r="H7">
            <v>34315</v>
          </cell>
          <cell r="I7">
            <v>43101</v>
          </cell>
          <cell r="J7">
            <v>43101</v>
          </cell>
          <cell r="K7">
            <v>864</v>
          </cell>
          <cell r="L7">
            <v>43.2</v>
          </cell>
          <cell r="M7">
            <v>73.44</v>
          </cell>
          <cell r="N7">
            <v>0</v>
          </cell>
        </row>
        <row r="8">
          <cell r="A8">
            <v>1903042</v>
          </cell>
          <cell r="B8" t="str">
            <v>MATIVIRIRA</v>
          </cell>
          <cell r="C8" t="str">
            <v>PAIDA</v>
          </cell>
          <cell r="D8" t="str">
            <v>AP</v>
          </cell>
          <cell r="E8">
            <v>823</v>
          </cell>
          <cell r="F8" t="str">
            <v>63-1522528E71</v>
          </cell>
          <cell r="G8" t="str">
            <v>F</v>
          </cell>
          <cell r="H8">
            <v>34756</v>
          </cell>
          <cell r="I8">
            <v>43525</v>
          </cell>
          <cell r="J8">
            <v>43525</v>
          </cell>
          <cell r="K8">
            <v>378</v>
          </cell>
          <cell r="L8">
            <v>18.899999999999999</v>
          </cell>
          <cell r="M8">
            <v>32.130000000000003</v>
          </cell>
          <cell r="N8">
            <v>0</v>
          </cell>
        </row>
        <row r="9">
          <cell r="A9">
            <v>1907014</v>
          </cell>
          <cell r="B9" t="str">
            <v>LELA BENJAMIN</v>
          </cell>
          <cell r="D9" t="str">
            <v>B</v>
          </cell>
          <cell r="E9">
            <v>823</v>
          </cell>
          <cell r="F9" t="str">
            <v>29-283187A58</v>
          </cell>
          <cell r="G9" t="str">
            <v>M</v>
          </cell>
          <cell r="H9">
            <v>34514</v>
          </cell>
          <cell r="I9">
            <v>43647</v>
          </cell>
          <cell r="J9">
            <v>43647</v>
          </cell>
          <cell r="K9">
            <v>378</v>
          </cell>
          <cell r="L9">
            <v>18.899999999999999</v>
          </cell>
          <cell r="M9">
            <v>32.130000000000003</v>
          </cell>
          <cell r="N9">
            <v>0</v>
          </cell>
        </row>
        <row r="10">
          <cell r="A10">
            <v>1907077</v>
          </cell>
          <cell r="B10" t="str">
            <v>GOMBERA SHAMISO</v>
          </cell>
          <cell r="D10" t="str">
            <v>S</v>
          </cell>
          <cell r="E10">
            <v>823</v>
          </cell>
          <cell r="F10" t="str">
            <v>63-2292603S70</v>
          </cell>
          <cell r="G10" t="str">
            <v>F</v>
          </cell>
          <cell r="H10">
            <v>35123</v>
          </cell>
          <cell r="I10">
            <v>43647</v>
          </cell>
          <cell r="J10">
            <v>43647</v>
          </cell>
          <cell r="K10">
            <v>378</v>
          </cell>
          <cell r="L10">
            <v>18.899999999999999</v>
          </cell>
          <cell r="M10">
            <v>32.130000000000003</v>
          </cell>
          <cell r="N10">
            <v>0</v>
          </cell>
        </row>
        <row r="11">
          <cell r="A11">
            <v>1908007</v>
          </cell>
          <cell r="B11" t="str">
            <v>CHAKABUDA</v>
          </cell>
          <cell r="C11" t="str">
            <v>FEAZELL</v>
          </cell>
          <cell r="D11" t="str">
            <v>F</v>
          </cell>
          <cell r="E11">
            <v>823</v>
          </cell>
          <cell r="F11" t="str">
            <v>59-147649X27</v>
          </cell>
          <cell r="G11" t="str">
            <v>M</v>
          </cell>
          <cell r="H11">
            <v>34048</v>
          </cell>
          <cell r="I11">
            <v>43678</v>
          </cell>
          <cell r="J11">
            <v>43678</v>
          </cell>
          <cell r="K11">
            <v>864</v>
          </cell>
          <cell r="L11">
            <v>43.2</v>
          </cell>
          <cell r="M11">
            <v>73.44</v>
          </cell>
          <cell r="N11">
            <v>0</v>
          </cell>
        </row>
        <row r="12">
          <cell r="A12">
            <v>1908014</v>
          </cell>
          <cell r="B12" t="str">
            <v>MUSORA MICHAEL</v>
          </cell>
          <cell r="C12" t="str">
            <v>MICHAEL</v>
          </cell>
          <cell r="D12" t="str">
            <v>M</v>
          </cell>
          <cell r="E12">
            <v>823</v>
          </cell>
          <cell r="F12" t="str">
            <v>63-1541613Z15</v>
          </cell>
          <cell r="G12" t="str">
            <v>M</v>
          </cell>
          <cell r="H12">
            <v>34839</v>
          </cell>
          <cell r="I12">
            <v>43678</v>
          </cell>
          <cell r="J12">
            <v>43678</v>
          </cell>
          <cell r="K12">
            <v>864</v>
          </cell>
          <cell r="L12">
            <v>43.2</v>
          </cell>
          <cell r="M12">
            <v>73.44</v>
          </cell>
          <cell r="N12">
            <v>0</v>
          </cell>
        </row>
        <row r="13">
          <cell r="A13">
            <v>1910035</v>
          </cell>
          <cell r="B13" t="str">
            <v>ZIKI JOSEPH</v>
          </cell>
          <cell r="C13" t="str">
            <v>JOSEPH</v>
          </cell>
          <cell r="D13" t="str">
            <v>J</v>
          </cell>
          <cell r="E13">
            <v>823</v>
          </cell>
          <cell r="F13" t="str">
            <v>63-1059428K04</v>
          </cell>
          <cell r="G13" t="str">
            <v>M</v>
          </cell>
          <cell r="H13">
            <v>28838</v>
          </cell>
          <cell r="I13">
            <v>43759</v>
          </cell>
          <cell r="J13" t="str">
            <v>0000/00/00</v>
          </cell>
          <cell r="K13">
            <v>323.08</v>
          </cell>
          <cell r="L13">
            <v>16.149999999999999</v>
          </cell>
          <cell r="M13">
            <v>27.46</v>
          </cell>
          <cell r="N13">
            <v>0</v>
          </cell>
        </row>
        <row r="14">
          <cell r="A14">
            <v>1910042</v>
          </cell>
          <cell r="B14" t="str">
            <v>KAZANGARARE</v>
          </cell>
          <cell r="C14" t="str">
            <v>EDMORE</v>
          </cell>
          <cell r="D14" t="str">
            <v>E</v>
          </cell>
          <cell r="E14">
            <v>823</v>
          </cell>
          <cell r="F14" t="str">
            <v>86-018684T86</v>
          </cell>
          <cell r="G14" t="str">
            <v>M</v>
          </cell>
          <cell r="H14">
            <v>29848</v>
          </cell>
          <cell r="I14">
            <v>43754</v>
          </cell>
          <cell r="J14" t="str">
            <v>0000/00/00</v>
          </cell>
          <cell r="K14">
            <v>693</v>
          </cell>
          <cell r="L14">
            <v>34.65</v>
          </cell>
          <cell r="M14">
            <v>58.91</v>
          </cell>
          <cell r="N14">
            <v>0</v>
          </cell>
        </row>
        <row r="15">
          <cell r="A15">
            <v>9002042</v>
          </cell>
          <cell r="B15" t="str">
            <v>MGABI BEATON</v>
          </cell>
          <cell r="C15" t="str">
            <v>BEATON</v>
          </cell>
          <cell r="D15" t="str">
            <v>B</v>
          </cell>
          <cell r="E15">
            <v>823</v>
          </cell>
          <cell r="F15" t="str">
            <v>08-0389379P58</v>
          </cell>
          <cell r="G15" t="str">
            <v>M</v>
          </cell>
          <cell r="H15">
            <v>22932</v>
          </cell>
          <cell r="I15">
            <v>32925</v>
          </cell>
          <cell r="J15">
            <v>32933</v>
          </cell>
          <cell r="K15">
            <v>6566.27</v>
          </cell>
          <cell r="L15">
            <v>328.31</v>
          </cell>
          <cell r="M15">
            <v>558.13</v>
          </cell>
          <cell r="N15">
            <v>0</v>
          </cell>
        </row>
      </sheetData>
      <sheetData sheetId="3" refreshError="1">
        <row r="4">
          <cell r="B4">
            <v>1104091</v>
          </cell>
          <cell r="C4" t="str">
            <v>CHIKOMO IGNATIOUS</v>
          </cell>
          <cell r="D4" t="str">
            <v>IGNATIOUS</v>
          </cell>
          <cell r="E4" t="str">
            <v>I</v>
          </cell>
          <cell r="F4">
            <v>823</v>
          </cell>
          <cell r="G4" t="str">
            <v>63-592507P77</v>
          </cell>
          <cell r="H4" t="str">
            <v>M</v>
          </cell>
          <cell r="I4">
            <v>25564</v>
          </cell>
          <cell r="J4">
            <v>40634</v>
          </cell>
          <cell r="K4">
            <v>40634</v>
          </cell>
          <cell r="L4">
            <v>13773.34</v>
          </cell>
          <cell r="M4">
            <v>688.67</v>
          </cell>
          <cell r="N4">
            <v>1170.73</v>
          </cell>
        </row>
        <row r="5">
          <cell r="B5">
            <v>1104133</v>
          </cell>
          <cell r="C5" t="str">
            <v>MAWUNGANIDZE MUSEKWA</v>
          </cell>
          <cell r="D5" t="str">
            <v>MUSEKWA</v>
          </cell>
          <cell r="E5" t="str">
            <v>M</v>
          </cell>
          <cell r="F5">
            <v>823</v>
          </cell>
          <cell r="G5" t="str">
            <v>08-663636V08</v>
          </cell>
          <cell r="H5" t="str">
            <v>F</v>
          </cell>
          <cell r="I5">
            <v>27822</v>
          </cell>
          <cell r="J5">
            <v>40634</v>
          </cell>
          <cell r="K5">
            <v>40634</v>
          </cell>
          <cell r="L5">
            <v>61183.12</v>
          </cell>
          <cell r="M5">
            <v>3059.16</v>
          </cell>
          <cell r="N5">
            <v>5200.57</v>
          </cell>
        </row>
        <row r="6">
          <cell r="B6">
            <v>1407007</v>
          </cell>
          <cell r="C6" t="str">
            <v>KANDENGWA DANIEL</v>
          </cell>
          <cell r="D6" t="str">
            <v>DANIEL</v>
          </cell>
          <cell r="E6" t="str">
            <v>D</v>
          </cell>
          <cell r="F6">
            <v>823</v>
          </cell>
          <cell r="G6" t="str">
            <v>24-185170C70</v>
          </cell>
          <cell r="H6" t="str">
            <v>M</v>
          </cell>
          <cell r="I6">
            <v>32873</v>
          </cell>
          <cell r="J6">
            <v>41821</v>
          </cell>
          <cell r="K6">
            <v>41821</v>
          </cell>
          <cell r="L6">
            <v>38479.86</v>
          </cell>
          <cell r="M6">
            <v>1923.99</v>
          </cell>
          <cell r="N6">
            <v>3270.79</v>
          </cell>
        </row>
        <row r="7">
          <cell r="B7">
            <v>1801056</v>
          </cell>
          <cell r="C7" t="str">
            <v>MAKEREVI COMFORT</v>
          </cell>
          <cell r="E7" t="str">
            <v>C</v>
          </cell>
          <cell r="F7">
            <v>823</v>
          </cell>
          <cell r="G7" t="str">
            <v>32-188905P07</v>
          </cell>
          <cell r="H7" t="str">
            <v>M</v>
          </cell>
          <cell r="I7">
            <v>34315</v>
          </cell>
          <cell r="J7">
            <v>43101</v>
          </cell>
          <cell r="K7">
            <v>43101</v>
          </cell>
          <cell r="L7">
            <v>29728.92</v>
          </cell>
          <cell r="M7">
            <v>1486.45</v>
          </cell>
          <cell r="N7">
            <v>2526.96</v>
          </cell>
        </row>
        <row r="8">
          <cell r="B8">
            <v>1903042</v>
          </cell>
          <cell r="C8" t="str">
            <v>MATIVIRIRA</v>
          </cell>
          <cell r="D8" t="str">
            <v>PAIDA</v>
          </cell>
          <cell r="E8" t="str">
            <v>AP</v>
          </cell>
          <cell r="F8">
            <v>823</v>
          </cell>
          <cell r="G8" t="str">
            <v>63-1522528E71</v>
          </cell>
          <cell r="H8" t="str">
            <v>F</v>
          </cell>
          <cell r="I8">
            <v>34756</v>
          </cell>
          <cell r="J8">
            <v>43525</v>
          </cell>
          <cell r="K8">
            <v>43525</v>
          </cell>
          <cell r="L8">
            <v>16758.009999999998</v>
          </cell>
          <cell r="M8">
            <v>837.9</v>
          </cell>
          <cell r="N8">
            <v>1424.43</v>
          </cell>
        </row>
        <row r="9">
          <cell r="B9">
            <v>1907014</v>
          </cell>
          <cell r="C9" t="str">
            <v>LELA BENJAMIN</v>
          </cell>
          <cell r="E9" t="str">
            <v>B</v>
          </cell>
          <cell r="F9">
            <v>823</v>
          </cell>
          <cell r="G9" t="str">
            <v>29-283187A58</v>
          </cell>
          <cell r="H9" t="str">
            <v>M</v>
          </cell>
          <cell r="I9">
            <v>34514</v>
          </cell>
          <cell r="J9">
            <v>43647</v>
          </cell>
          <cell r="K9">
            <v>43647</v>
          </cell>
          <cell r="L9">
            <v>15458.01</v>
          </cell>
          <cell r="M9">
            <v>772.9</v>
          </cell>
          <cell r="N9">
            <v>1313.93</v>
          </cell>
        </row>
        <row r="10">
          <cell r="B10">
            <v>1907077</v>
          </cell>
          <cell r="C10" t="str">
            <v>GOMBERA SHAMISO</v>
          </cell>
          <cell r="E10" t="str">
            <v>S</v>
          </cell>
          <cell r="F10">
            <v>823</v>
          </cell>
          <cell r="G10" t="str">
            <v>63-2292603S70</v>
          </cell>
          <cell r="H10" t="str">
            <v>F</v>
          </cell>
          <cell r="I10">
            <v>35123</v>
          </cell>
          <cell r="J10">
            <v>43647</v>
          </cell>
          <cell r="K10">
            <v>43647</v>
          </cell>
          <cell r="L10">
            <v>15458.01</v>
          </cell>
          <cell r="M10">
            <v>772.9</v>
          </cell>
          <cell r="N10">
            <v>1313.93</v>
          </cell>
        </row>
        <row r="11">
          <cell r="B11">
            <v>1908007</v>
          </cell>
          <cell r="C11" t="str">
            <v>CHAKABUDA</v>
          </cell>
          <cell r="D11" t="str">
            <v>FEAZELL</v>
          </cell>
          <cell r="E11" t="str">
            <v>F</v>
          </cell>
          <cell r="F11">
            <v>823</v>
          </cell>
          <cell r="G11" t="str">
            <v>59-147649X27</v>
          </cell>
          <cell r="H11" t="str">
            <v>M</v>
          </cell>
          <cell r="I11">
            <v>34048</v>
          </cell>
          <cell r="J11">
            <v>43678</v>
          </cell>
          <cell r="K11">
            <v>43678</v>
          </cell>
          <cell r="L11">
            <v>38122.629999999997</v>
          </cell>
          <cell r="M11">
            <v>1906.13</v>
          </cell>
          <cell r="N11">
            <v>3240.42</v>
          </cell>
        </row>
        <row r="12">
          <cell r="B12">
            <v>1908014</v>
          </cell>
          <cell r="C12" t="str">
            <v>MUSORA MICHAEL</v>
          </cell>
          <cell r="D12" t="str">
            <v>MICHAEL</v>
          </cell>
          <cell r="E12" t="str">
            <v>M</v>
          </cell>
          <cell r="F12">
            <v>823</v>
          </cell>
          <cell r="G12" t="str">
            <v>63-1541613Z15</v>
          </cell>
          <cell r="H12" t="str">
            <v>M</v>
          </cell>
          <cell r="I12">
            <v>34839</v>
          </cell>
          <cell r="J12">
            <v>43678</v>
          </cell>
          <cell r="K12">
            <v>43678</v>
          </cell>
          <cell r="L12">
            <v>38122.629999999997</v>
          </cell>
          <cell r="M12">
            <v>1906.13</v>
          </cell>
          <cell r="N12">
            <v>3240.42</v>
          </cell>
        </row>
        <row r="13">
          <cell r="B13">
            <v>1910042</v>
          </cell>
          <cell r="C13" t="str">
            <v>KAZANGARARE</v>
          </cell>
          <cell r="D13" t="str">
            <v>EDMORE</v>
          </cell>
          <cell r="E13" t="str">
            <v>E</v>
          </cell>
          <cell r="F13">
            <v>823</v>
          </cell>
          <cell r="G13" t="str">
            <v>86-018684T86</v>
          </cell>
          <cell r="H13" t="str">
            <v>M</v>
          </cell>
          <cell r="I13">
            <v>29848</v>
          </cell>
          <cell r="J13">
            <v>43754</v>
          </cell>
          <cell r="K13">
            <v>43754</v>
          </cell>
          <cell r="L13">
            <v>1260</v>
          </cell>
          <cell r="M13">
            <v>91.35</v>
          </cell>
          <cell r="N13">
            <v>155.30000000000001</v>
          </cell>
        </row>
        <row r="14">
          <cell r="B14">
            <v>2104007</v>
          </cell>
          <cell r="C14" t="str">
            <v>JOSEPH</v>
          </cell>
          <cell r="D14" t="str">
            <v>ITAYI</v>
          </cell>
          <cell r="E14" t="str">
            <v>I</v>
          </cell>
          <cell r="F14">
            <v>823</v>
          </cell>
          <cell r="G14" t="str">
            <v>63-2098378 D 63</v>
          </cell>
          <cell r="H14" t="str">
            <v>M</v>
          </cell>
          <cell r="I14">
            <v>33746</v>
          </cell>
          <cell r="J14">
            <v>44287</v>
          </cell>
          <cell r="K14">
            <v>44287</v>
          </cell>
          <cell r="L14">
            <v>11881</v>
          </cell>
          <cell r="M14">
            <v>594.04999999999995</v>
          </cell>
          <cell r="N14">
            <v>1009.89</v>
          </cell>
        </row>
        <row r="15">
          <cell r="B15">
            <v>9002042</v>
          </cell>
          <cell r="C15" t="str">
            <v>MGABI BEATON</v>
          </cell>
          <cell r="D15" t="str">
            <v>BEATON</v>
          </cell>
          <cell r="E15" t="str">
            <v>B</v>
          </cell>
          <cell r="F15">
            <v>823</v>
          </cell>
          <cell r="G15" t="str">
            <v>08-0389379P58</v>
          </cell>
          <cell r="H15" t="str">
            <v>M</v>
          </cell>
          <cell r="I15">
            <v>22932</v>
          </cell>
          <cell r="J15">
            <v>32925</v>
          </cell>
          <cell r="K15">
            <v>32933</v>
          </cell>
          <cell r="L15">
            <v>21458.41</v>
          </cell>
          <cell r="M15">
            <v>1072.92</v>
          </cell>
          <cell r="N15">
            <v>1823.96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 2022"/>
    </sheetNames>
    <sheetDataSet>
      <sheetData sheetId="0" refreshError="1">
        <row r="34">
          <cell r="B34">
            <v>1908007</v>
          </cell>
          <cell r="C34" t="str">
            <v>CHAKABUDA FEAZELL</v>
          </cell>
          <cell r="D34" t="str">
            <v>59-147648X27</v>
          </cell>
          <cell r="E34">
            <v>281572.2</v>
          </cell>
          <cell r="F34">
            <v>0</v>
          </cell>
          <cell r="G34">
            <v>23933.637000000002</v>
          </cell>
        </row>
        <row r="35">
          <cell r="B35">
            <v>811210</v>
          </cell>
          <cell r="C35" t="str">
            <v>CHIOTA BRIEN</v>
          </cell>
          <cell r="D35" t="str">
            <v>63-1256971 F43</v>
          </cell>
          <cell r="E35">
            <v>631258.06000000006</v>
          </cell>
          <cell r="F35">
            <v>0</v>
          </cell>
          <cell r="G35">
            <v>53656.93510000001</v>
          </cell>
        </row>
        <row r="36">
          <cell r="B36">
            <v>2112056</v>
          </cell>
          <cell r="C36" t="str">
            <v>DE KLERK MARKUS</v>
          </cell>
          <cell r="D36" t="str">
            <v>75-127519W00</v>
          </cell>
          <cell r="E36">
            <v>1676025</v>
          </cell>
          <cell r="F36">
            <v>0</v>
          </cell>
          <cell r="G36">
            <v>142462.125</v>
          </cell>
        </row>
        <row r="37">
          <cell r="B37">
            <v>2006007</v>
          </cell>
          <cell r="C37" t="str">
            <v xml:space="preserve">MACHEKA MEMORY			</v>
          </cell>
          <cell r="D37" t="str">
            <v>29-189314P70</v>
          </cell>
          <cell r="E37">
            <v>1206738</v>
          </cell>
          <cell r="F37">
            <v>0</v>
          </cell>
          <cell r="G37">
            <v>102572.73000000001</v>
          </cell>
        </row>
        <row r="38">
          <cell r="B38">
            <v>2112049</v>
          </cell>
          <cell r="C38" t="str">
            <v>MADZIVANYIKA CARLTON</v>
          </cell>
          <cell r="D38" t="str">
            <v>15-145923J07</v>
          </cell>
          <cell r="E38">
            <v>281572.2</v>
          </cell>
          <cell r="F38">
            <v>0</v>
          </cell>
          <cell r="G38">
            <v>23933.637000000002</v>
          </cell>
        </row>
        <row r="39">
          <cell r="B39">
            <v>1602007</v>
          </cell>
          <cell r="C39" t="str">
            <v>MAREYA SIMBA</v>
          </cell>
          <cell r="D39" t="str">
            <v>63-850884R50</v>
          </cell>
          <cell r="E39">
            <v>281572.2</v>
          </cell>
          <cell r="F39">
            <v>0</v>
          </cell>
          <cell r="G39">
            <v>23933.637000000002</v>
          </cell>
        </row>
        <row r="40">
          <cell r="B40">
            <v>2201007</v>
          </cell>
          <cell r="C40" t="str">
            <v>MTEZO CHARLEEN</v>
          </cell>
          <cell r="D40" t="str">
            <v>63-1238942J50</v>
          </cell>
          <cell r="E40">
            <v>878237.1</v>
          </cell>
          <cell r="F40">
            <v>0</v>
          </cell>
          <cell r="G40">
            <v>74650.1535</v>
          </cell>
        </row>
        <row r="41">
          <cell r="B41">
            <v>1910028</v>
          </cell>
          <cell r="C41" t="str">
            <v>MTSAMBIWA TANAKA</v>
          </cell>
          <cell r="D41" t="str">
            <v>63-2332264C26</v>
          </cell>
          <cell r="E41">
            <v>469287</v>
          </cell>
          <cell r="F41">
            <v>0</v>
          </cell>
          <cell r="G41">
            <v>39889.395000000004</v>
          </cell>
        </row>
        <row r="42">
          <cell r="B42">
            <v>2002056</v>
          </cell>
          <cell r="C42" t="str">
            <v>MUKOZHO GERALD</v>
          </cell>
          <cell r="D42" t="str">
            <v>75-426094J22</v>
          </cell>
          <cell r="E42">
            <v>631258.06000000006</v>
          </cell>
          <cell r="F42">
            <v>0</v>
          </cell>
          <cell r="G42">
            <v>53656.93510000001</v>
          </cell>
        </row>
        <row r="43">
          <cell r="B43">
            <v>910056</v>
          </cell>
          <cell r="C43" t="str">
            <v>MUSIMBE VENON</v>
          </cell>
          <cell r="D43" t="str">
            <v>44-001418C80</v>
          </cell>
          <cell r="E43">
            <v>1340820</v>
          </cell>
          <cell r="F43">
            <v>0</v>
          </cell>
          <cell r="G43">
            <v>113969.70000000001</v>
          </cell>
        </row>
        <row r="44">
          <cell r="B44">
            <v>2112063</v>
          </cell>
          <cell r="C44" t="str">
            <v>MUTIZWA NDANGARIRO</v>
          </cell>
          <cell r="D44" t="str">
            <v>63-1238824F71</v>
          </cell>
          <cell r="E44">
            <v>2212353</v>
          </cell>
          <cell r="F44">
            <v>0</v>
          </cell>
          <cell r="G44">
            <v>188050.005</v>
          </cell>
        </row>
        <row r="45">
          <cell r="B45">
            <v>1501007</v>
          </cell>
          <cell r="C45" t="str">
            <v>MWAKUTUYA CLARA</v>
          </cell>
          <cell r="D45" t="str">
            <v>08-754315J75</v>
          </cell>
          <cell r="E45">
            <v>710165.31</v>
          </cell>
          <cell r="F45">
            <v>0</v>
          </cell>
          <cell r="G45">
            <v>60364.051350000009</v>
          </cell>
        </row>
        <row r="46">
          <cell r="B46">
            <v>404761</v>
          </cell>
          <cell r="C46" t="str">
            <v>NHONGO RUDO</v>
          </cell>
          <cell r="D46" t="str">
            <v>63-1182240 B26</v>
          </cell>
          <cell r="E46">
            <v>552350.80000000005</v>
          </cell>
          <cell r="F46">
            <v>0</v>
          </cell>
          <cell r="G46">
            <v>46949.818000000007</v>
          </cell>
        </row>
        <row r="47">
          <cell r="B47">
            <v>2201035</v>
          </cell>
          <cell r="C47" t="str">
            <v>SAUNGWEME PETER</v>
          </cell>
          <cell r="D47" t="str">
            <v>50-088410Y50</v>
          </cell>
          <cell r="E47">
            <v>3352050</v>
          </cell>
          <cell r="F47">
            <v>0</v>
          </cell>
          <cell r="G47">
            <v>284924.25</v>
          </cell>
        </row>
        <row r="48">
          <cell r="B48">
            <v>1208028</v>
          </cell>
          <cell r="C48" t="str">
            <v>SIZIBA MACVISION</v>
          </cell>
          <cell r="D48" t="str">
            <v>21-055431M21</v>
          </cell>
          <cell r="E48">
            <v>552350.80000000005</v>
          </cell>
          <cell r="F48">
            <v>0</v>
          </cell>
          <cell r="G48">
            <v>46949.818000000007</v>
          </cell>
        </row>
        <row r="49">
          <cell r="B49">
            <v>1903063</v>
          </cell>
          <cell r="C49" t="str">
            <v>WAMAMBO TASARA</v>
          </cell>
          <cell r="D49" t="str">
            <v>22-221656Y12</v>
          </cell>
          <cell r="E49">
            <v>469287</v>
          </cell>
          <cell r="F49">
            <v>0</v>
          </cell>
          <cell r="G49">
            <v>39889.395000000004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il 2022"/>
    </sheetNames>
    <sheetDataSet>
      <sheetData sheetId="0" refreshError="1">
        <row r="34">
          <cell r="B34">
            <v>1908007</v>
          </cell>
          <cell r="C34" t="str">
            <v>CHAKABUDA FEAZELL</v>
          </cell>
          <cell r="D34" t="str">
            <v>59-147648X27</v>
          </cell>
          <cell r="E34">
            <v>315452.96999999997</v>
          </cell>
          <cell r="F34">
            <v>0</v>
          </cell>
          <cell r="G34">
            <v>26813.50245</v>
          </cell>
        </row>
        <row r="35">
          <cell r="B35">
            <v>811210</v>
          </cell>
          <cell r="C35" t="str">
            <v>CHIOTA BRIEN</v>
          </cell>
          <cell r="D35" t="str">
            <v>63-1256971 F43</v>
          </cell>
          <cell r="E35">
            <v>707215.52</v>
          </cell>
          <cell r="F35">
            <v>0</v>
          </cell>
          <cell r="G35">
            <v>60113.319200000005</v>
          </cell>
        </row>
        <row r="36">
          <cell r="B36">
            <v>2112056</v>
          </cell>
          <cell r="C36" t="str">
            <v>DE KLERK MARKUS</v>
          </cell>
          <cell r="D36" t="str">
            <v>75-127519W00</v>
          </cell>
          <cell r="E36">
            <v>1877696.25</v>
          </cell>
          <cell r="F36">
            <v>0</v>
          </cell>
          <cell r="G36">
            <v>159604.18125000002</v>
          </cell>
        </row>
        <row r="37">
          <cell r="B37">
            <v>2006007</v>
          </cell>
          <cell r="C37" t="str">
            <v xml:space="preserve">MACHEKA MEMORY			</v>
          </cell>
          <cell r="D37" t="str">
            <v>29-189314P70</v>
          </cell>
          <cell r="E37">
            <v>1351941.3</v>
          </cell>
          <cell r="F37">
            <v>0</v>
          </cell>
          <cell r="G37">
            <v>114915.01050000002</v>
          </cell>
        </row>
        <row r="38">
          <cell r="B38">
            <v>2112049</v>
          </cell>
          <cell r="C38" t="str">
            <v>MADZIVANYIKA CARLTON</v>
          </cell>
          <cell r="D38" t="str">
            <v>15-145923J07</v>
          </cell>
          <cell r="E38">
            <v>315452.96999999997</v>
          </cell>
          <cell r="F38">
            <v>0</v>
          </cell>
          <cell r="G38">
            <v>26813.50245</v>
          </cell>
        </row>
        <row r="39">
          <cell r="B39">
            <v>1602007</v>
          </cell>
          <cell r="C39" t="str">
            <v>MAREYA SIMBA</v>
          </cell>
          <cell r="D39" t="str">
            <v>63-850884R50</v>
          </cell>
          <cell r="E39">
            <v>315452.96999999997</v>
          </cell>
          <cell r="F39">
            <v>0</v>
          </cell>
          <cell r="G39">
            <v>26813.50245</v>
          </cell>
        </row>
        <row r="40">
          <cell r="B40">
            <v>2201007</v>
          </cell>
          <cell r="C40" t="str">
            <v>MTEZO CHARLEEN</v>
          </cell>
          <cell r="D40" t="str">
            <v>63-1238942J50</v>
          </cell>
          <cell r="E40">
            <v>983912.84</v>
          </cell>
          <cell r="F40">
            <v>0</v>
          </cell>
          <cell r="G40">
            <v>83632.591400000005</v>
          </cell>
        </row>
        <row r="41">
          <cell r="B41">
            <v>1910028</v>
          </cell>
          <cell r="C41" t="str">
            <v>MTSAMBIWA TANAKA</v>
          </cell>
          <cell r="D41" t="str">
            <v>63-2332264C26</v>
          </cell>
          <cell r="E41">
            <v>525754.94999999995</v>
          </cell>
          <cell r="F41">
            <v>0</v>
          </cell>
          <cell r="G41">
            <v>44689.170749999997</v>
          </cell>
        </row>
        <row r="42">
          <cell r="B42">
            <v>2002056</v>
          </cell>
          <cell r="C42" t="str">
            <v xml:space="preserve">MUKOZHO GERALD				</v>
          </cell>
          <cell r="D42" t="str">
            <v>75-426094J22</v>
          </cell>
          <cell r="E42">
            <v>707215.52</v>
          </cell>
          <cell r="F42">
            <v>0</v>
          </cell>
          <cell r="G42">
            <v>60113.319200000005</v>
          </cell>
        </row>
        <row r="43">
          <cell r="B43">
            <v>910056</v>
          </cell>
          <cell r="C43" t="str">
            <v>MUSIMBE VENON</v>
          </cell>
          <cell r="D43" t="str">
            <v>44-001418C80</v>
          </cell>
          <cell r="E43">
            <v>1502157</v>
          </cell>
          <cell r="F43">
            <v>0</v>
          </cell>
          <cell r="G43">
            <v>127683.34500000002</v>
          </cell>
        </row>
        <row r="44">
          <cell r="B44">
            <v>2112063</v>
          </cell>
          <cell r="C44" t="str">
            <v>MUTIZWA NDANGARIRO</v>
          </cell>
          <cell r="D44" t="str">
            <v>63-1238824F71</v>
          </cell>
          <cell r="E44">
            <v>2478559.0499999998</v>
          </cell>
          <cell r="F44">
            <v>0</v>
          </cell>
          <cell r="G44">
            <v>210677.51925000001</v>
          </cell>
        </row>
        <row r="45">
          <cell r="B45">
            <v>1501007</v>
          </cell>
          <cell r="C45" t="str">
            <v>MWAKUTUYA CLARA</v>
          </cell>
          <cell r="D45" t="str">
            <v>08-754315J75</v>
          </cell>
          <cell r="E45">
            <v>795617.46</v>
          </cell>
          <cell r="F45">
            <v>0</v>
          </cell>
          <cell r="G45">
            <v>67627.484100000001</v>
          </cell>
        </row>
        <row r="46">
          <cell r="B46">
            <v>404761</v>
          </cell>
          <cell r="C46" t="str">
            <v>NHONGO RUDO</v>
          </cell>
          <cell r="D46" t="str">
            <v>63-1182240 B26</v>
          </cell>
          <cell r="E46">
            <v>618813.57999999996</v>
          </cell>
          <cell r="F46">
            <v>0</v>
          </cell>
          <cell r="G46">
            <v>52599.154300000002</v>
          </cell>
        </row>
        <row r="47">
          <cell r="B47">
            <v>2201035</v>
          </cell>
          <cell r="C47" t="str">
            <v>SAUNGWEME PETER</v>
          </cell>
          <cell r="D47" t="str">
            <v>50-088410Y50</v>
          </cell>
          <cell r="E47">
            <v>3755392.5</v>
          </cell>
          <cell r="F47">
            <v>0</v>
          </cell>
          <cell r="G47">
            <v>319208.36250000005</v>
          </cell>
        </row>
        <row r="48">
          <cell r="B48">
            <v>1208028</v>
          </cell>
          <cell r="C48" t="str">
            <v>SIZIBA MACVISION</v>
          </cell>
          <cell r="D48" t="str">
            <v>21-055431M21</v>
          </cell>
          <cell r="E48">
            <v>618813.57999999996</v>
          </cell>
          <cell r="F48">
            <v>0</v>
          </cell>
          <cell r="G48">
            <v>52599.154300000002</v>
          </cell>
        </row>
        <row r="49">
          <cell r="B49">
            <v>1903063</v>
          </cell>
          <cell r="C49" t="str">
            <v>WAMAMBO TASARA</v>
          </cell>
          <cell r="D49" t="str">
            <v>22-221656Y12</v>
          </cell>
          <cell r="E49">
            <v>525754.94999999995</v>
          </cell>
          <cell r="F49">
            <v>0</v>
          </cell>
          <cell r="G49">
            <v>44689.170749999997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 2022"/>
    </sheetNames>
    <sheetDataSet>
      <sheetData sheetId="0">
        <row r="33">
          <cell r="B33">
            <v>1908007</v>
          </cell>
          <cell r="C33" t="str">
            <v>CHAKABUDA FEAZELL</v>
          </cell>
          <cell r="D33" t="str">
            <v>59-147648X27</v>
          </cell>
          <cell r="E33">
            <v>1155</v>
          </cell>
          <cell r="F33">
            <v>209853.21</v>
          </cell>
          <cell r="G33">
            <v>0</v>
          </cell>
          <cell r="H33">
            <v>0</v>
          </cell>
          <cell r="I33">
            <v>98.179992523934033</v>
          </cell>
          <cell r="J33">
            <v>17837.52</v>
          </cell>
        </row>
        <row r="34">
          <cell r="B34">
            <v>811210</v>
          </cell>
          <cell r="C34" t="str">
            <v>CHIOTA BRIEN</v>
          </cell>
          <cell r="D34" t="str">
            <v>63-1256971 F43</v>
          </cell>
          <cell r="E34">
            <v>3295.6</v>
          </cell>
          <cell r="F34">
            <v>350232.83</v>
          </cell>
          <cell r="G34">
            <v>0</v>
          </cell>
          <cell r="H34">
            <v>0</v>
          </cell>
          <cell r="I34">
            <v>280.13001209046377</v>
          </cell>
          <cell r="J34">
            <v>29769.79</v>
          </cell>
        </row>
        <row r="35">
          <cell r="B35">
            <v>2112056</v>
          </cell>
          <cell r="C35" t="str">
            <v>DE KLERK MARKUS</v>
          </cell>
          <cell r="D35" t="str">
            <v>75-127519W00</v>
          </cell>
          <cell r="E35">
            <v>12500</v>
          </cell>
          <cell r="F35" t="str">
            <v xml:space="preserve">                         -   </v>
          </cell>
          <cell r="G35">
            <v>0</v>
          </cell>
          <cell r="H35">
            <v>0</v>
          </cell>
          <cell r="I35">
            <v>1062.500012639877</v>
          </cell>
          <cell r="J35">
            <v>0</v>
          </cell>
        </row>
        <row r="36">
          <cell r="B36">
            <v>2006007</v>
          </cell>
          <cell r="C36" t="str">
            <v xml:space="preserve">MACHEKA MEMORY			</v>
          </cell>
          <cell r="D36" t="str">
            <v>29-189314P70</v>
          </cell>
          <cell r="E36">
            <v>9000</v>
          </cell>
          <cell r="F36" t="str">
            <v xml:space="preserve">                         -   </v>
          </cell>
          <cell r="G36">
            <v>0</v>
          </cell>
          <cell r="H36">
            <v>0</v>
          </cell>
          <cell r="I36">
            <v>765.00001179721869</v>
          </cell>
          <cell r="J36">
            <v>0</v>
          </cell>
        </row>
        <row r="37">
          <cell r="B37">
            <v>2112049</v>
          </cell>
          <cell r="C37" t="str">
            <v>MADZIVANYIKA CARLTON</v>
          </cell>
          <cell r="D37" t="str">
            <v>15-145923J07</v>
          </cell>
          <cell r="E37">
            <v>1155</v>
          </cell>
          <cell r="F37">
            <v>209853.21</v>
          </cell>
          <cell r="G37">
            <v>0</v>
          </cell>
          <cell r="H37">
            <v>0</v>
          </cell>
          <cell r="I37">
            <v>98.179992523934033</v>
          </cell>
          <cell r="J37">
            <v>17837.52</v>
          </cell>
        </row>
        <row r="38">
          <cell r="B38">
            <v>1602007</v>
          </cell>
          <cell r="C38" t="str">
            <v>MAREYA SIMBA</v>
          </cell>
          <cell r="D38" t="str">
            <v>63-850884R50</v>
          </cell>
          <cell r="E38">
            <v>1155</v>
          </cell>
          <cell r="F38">
            <v>209853.21</v>
          </cell>
          <cell r="G38">
            <v>0</v>
          </cell>
          <cell r="H38">
            <v>0</v>
          </cell>
          <cell r="I38">
            <v>98.179992523934033</v>
          </cell>
          <cell r="J38">
            <v>17837.52</v>
          </cell>
        </row>
        <row r="39">
          <cell r="B39">
            <v>2201007</v>
          </cell>
          <cell r="C39" t="str">
            <v>MTEZO CHARLEEN</v>
          </cell>
          <cell r="D39" t="str">
            <v>63-1238942J50</v>
          </cell>
          <cell r="E39">
            <v>3930</v>
          </cell>
          <cell r="F39">
            <v>649681.4</v>
          </cell>
          <cell r="G39">
            <v>0</v>
          </cell>
          <cell r="H39">
            <v>0</v>
          </cell>
          <cell r="I39">
            <v>334.05000874679496</v>
          </cell>
          <cell r="J39">
            <v>55222.92</v>
          </cell>
        </row>
        <row r="40">
          <cell r="B40">
            <v>1910028</v>
          </cell>
          <cell r="C40" t="str">
            <v>MTSAMBIWA TANAKA</v>
          </cell>
          <cell r="D40" t="str">
            <v>63-2332264C26</v>
          </cell>
          <cell r="E40">
            <v>1925.0000000000002</v>
          </cell>
          <cell r="F40">
            <v>349755.35</v>
          </cell>
          <cell r="G40">
            <v>0</v>
          </cell>
          <cell r="H40">
            <v>0</v>
          </cell>
          <cell r="I40">
            <v>163.6299839456708</v>
          </cell>
          <cell r="J40">
            <v>29729.200000000001</v>
          </cell>
        </row>
        <row r="41">
          <cell r="B41">
            <v>2002056</v>
          </cell>
          <cell r="C41" t="str">
            <v xml:space="preserve">MUKOZHO GERALD				</v>
          </cell>
          <cell r="D41" t="str">
            <v>75-426094J22</v>
          </cell>
          <cell r="E41">
            <v>3295.6</v>
          </cell>
          <cell r="F41">
            <v>350232.83</v>
          </cell>
          <cell r="G41">
            <v>0</v>
          </cell>
          <cell r="H41">
            <v>0</v>
          </cell>
          <cell r="I41">
            <v>280.13001209046377</v>
          </cell>
          <cell r="J41">
            <v>29769.79</v>
          </cell>
        </row>
        <row r="42">
          <cell r="B42">
            <v>910056</v>
          </cell>
          <cell r="C42" t="str">
            <v>MUSIMBE VENON</v>
          </cell>
          <cell r="D42" t="str">
            <v>44-001418C80</v>
          </cell>
          <cell r="E42">
            <v>10000</v>
          </cell>
          <cell r="F42" t="str">
            <v xml:space="preserve">                         -   </v>
          </cell>
          <cell r="G42">
            <v>0</v>
          </cell>
          <cell r="H42">
            <v>0</v>
          </cell>
          <cell r="I42">
            <v>850.00001685316954</v>
          </cell>
          <cell r="J42">
            <v>0</v>
          </cell>
        </row>
        <row r="43">
          <cell r="B43">
            <v>2112063</v>
          </cell>
          <cell r="C43" t="str">
            <v>MUTIZWA NDANGARIRO</v>
          </cell>
          <cell r="D43" t="str">
            <v>63-1238824F71</v>
          </cell>
          <cell r="E43">
            <v>16500</v>
          </cell>
          <cell r="F43" t="str">
            <v xml:space="preserve">                         -   </v>
          </cell>
          <cell r="G43">
            <v>0</v>
          </cell>
          <cell r="H43">
            <v>0</v>
          </cell>
          <cell r="I43">
            <v>1402.4999991573418</v>
          </cell>
          <cell r="J43">
            <v>0</v>
          </cell>
        </row>
        <row r="44">
          <cell r="B44">
            <v>1501007</v>
          </cell>
          <cell r="C44" t="str">
            <v>MWAKUTUYA CLARA</v>
          </cell>
          <cell r="D44" t="str">
            <v>08-754315J75</v>
          </cell>
          <cell r="E44">
            <v>3177.9</v>
          </cell>
          <cell r="F44">
            <v>525349.24</v>
          </cell>
          <cell r="G44">
            <v>0</v>
          </cell>
          <cell r="H44">
            <v>0</v>
          </cell>
          <cell r="I44">
            <v>270.12000467843984</v>
          </cell>
          <cell r="J44">
            <v>44654.69</v>
          </cell>
        </row>
        <row r="45">
          <cell r="B45">
            <v>404761</v>
          </cell>
          <cell r="C45" t="str">
            <v>NHONGO RUDO</v>
          </cell>
          <cell r="D45" t="str">
            <v>63-1182240 B26</v>
          </cell>
          <cell r="E45">
            <v>2265.7250000000004</v>
          </cell>
          <cell r="F45">
            <v>411662.05</v>
          </cell>
          <cell r="G45">
            <v>0</v>
          </cell>
          <cell r="H45">
            <v>0</v>
          </cell>
          <cell r="I45">
            <v>192.58999845287906</v>
          </cell>
          <cell r="J45">
            <v>34991.269999999997</v>
          </cell>
        </row>
        <row r="46">
          <cell r="B46">
            <v>2205007</v>
          </cell>
          <cell r="C46" t="str">
            <v>NYONI BRUCE</v>
          </cell>
          <cell r="D46" t="str">
            <v>08-625246R08</v>
          </cell>
          <cell r="E46">
            <v>2200</v>
          </cell>
          <cell r="F46">
            <v>399720.4</v>
          </cell>
          <cell r="G46">
            <v>0</v>
          </cell>
          <cell r="H46">
            <v>0</v>
          </cell>
          <cell r="I46">
            <v>187.00000438182408</v>
          </cell>
          <cell r="J46">
            <v>33976.230000000003</v>
          </cell>
        </row>
        <row r="47">
          <cell r="B47">
            <v>2201035</v>
          </cell>
          <cell r="C47" t="str">
            <v>SAUNGWEME PETER</v>
          </cell>
          <cell r="D47" t="str">
            <v>50-088410Y50</v>
          </cell>
          <cell r="E47">
            <v>25000</v>
          </cell>
          <cell r="F47" t="str">
            <v xml:space="preserve">                         -   </v>
          </cell>
          <cell r="G47">
            <v>0</v>
          </cell>
          <cell r="H47">
            <v>0</v>
          </cell>
          <cell r="I47">
            <v>2124.9999915734152</v>
          </cell>
          <cell r="J47">
            <v>0</v>
          </cell>
        </row>
        <row r="48">
          <cell r="B48">
            <v>1208028</v>
          </cell>
          <cell r="C48" t="str">
            <v>SIZIBA MACVISION</v>
          </cell>
          <cell r="D48" t="str">
            <v>21-055431M21</v>
          </cell>
          <cell r="E48">
            <v>2265.7250000000004</v>
          </cell>
          <cell r="F48">
            <v>411662.05</v>
          </cell>
          <cell r="G48">
            <v>0</v>
          </cell>
          <cell r="H48">
            <v>0</v>
          </cell>
          <cell r="I48">
            <v>192.58999845287906</v>
          </cell>
          <cell r="J48">
            <v>34991.269999999997</v>
          </cell>
        </row>
        <row r="49">
          <cell r="B49">
            <v>1903063</v>
          </cell>
          <cell r="C49" t="str">
            <v>WAMAMBO TASARA</v>
          </cell>
          <cell r="D49" t="str">
            <v>22-221656Y12</v>
          </cell>
          <cell r="E49">
            <v>2100</v>
          </cell>
          <cell r="F49">
            <v>347158</v>
          </cell>
          <cell r="G49">
            <v>0</v>
          </cell>
          <cell r="H49">
            <v>0</v>
          </cell>
          <cell r="I49">
            <v>178.50000724686288</v>
          </cell>
          <cell r="J49">
            <v>29508.43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 2022"/>
    </sheetNames>
    <sheetDataSet>
      <sheetData sheetId="0" refreshError="1">
        <row r="33">
          <cell r="B33">
            <v>1908007</v>
          </cell>
          <cell r="C33" t="str">
            <v>CHAKABUDA FEAZELL</v>
          </cell>
          <cell r="D33" t="str">
            <v>59-147648X27</v>
          </cell>
          <cell r="E33">
            <v>209854.14</v>
          </cell>
          <cell r="F33">
            <v>0</v>
          </cell>
          <cell r="G33">
            <v>17837.52</v>
          </cell>
        </row>
        <row r="34">
          <cell r="B34">
            <v>811210</v>
          </cell>
          <cell r="C34" t="str">
            <v>CHIOTA BRIEN</v>
          </cell>
          <cell r="D34" t="str">
            <v>63-1256971 F43</v>
          </cell>
          <cell r="E34">
            <v>350230.97</v>
          </cell>
          <cell r="F34">
            <v>0</v>
          </cell>
          <cell r="G34">
            <v>29769.79</v>
          </cell>
        </row>
        <row r="35">
          <cell r="B35">
            <v>2112049</v>
          </cell>
          <cell r="C35" t="str">
            <v>MADZIVANYIKA CARLTON</v>
          </cell>
          <cell r="D35" t="str">
            <v>15-145923J07</v>
          </cell>
          <cell r="E35">
            <v>209854.14</v>
          </cell>
          <cell r="F35">
            <v>0</v>
          </cell>
          <cell r="G35">
            <v>17837.52</v>
          </cell>
        </row>
        <row r="36">
          <cell r="B36">
            <v>1602007</v>
          </cell>
          <cell r="C36" t="str">
            <v>MAREYA SIMBA</v>
          </cell>
          <cell r="D36" t="str">
            <v>63-850884R50</v>
          </cell>
          <cell r="E36">
            <v>209854.14</v>
          </cell>
          <cell r="F36">
            <v>0</v>
          </cell>
          <cell r="G36">
            <v>17837.52</v>
          </cell>
        </row>
        <row r="37">
          <cell r="B37">
            <v>2201007</v>
          </cell>
          <cell r="C37" t="str">
            <v>MTEZO CHARLEEN</v>
          </cell>
          <cell r="D37" t="str">
            <v>63-1238942J50</v>
          </cell>
          <cell r="E37">
            <v>649680.55000000005</v>
          </cell>
          <cell r="F37">
            <v>0</v>
          </cell>
          <cell r="G37">
            <v>55222.92</v>
          </cell>
        </row>
        <row r="38">
          <cell r="B38">
            <v>1910028</v>
          </cell>
          <cell r="C38" t="str">
            <v>MTSAMBIWA TANAKA</v>
          </cell>
          <cell r="D38" t="str">
            <v>63-2332264C26</v>
          </cell>
          <cell r="E38">
            <v>349753.9</v>
          </cell>
          <cell r="F38">
            <v>0</v>
          </cell>
          <cell r="G38">
            <v>29729.200000000001</v>
          </cell>
        </row>
        <row r="39">
          <cell r="B39">
            <v>2002056</v>
          </cell>
          <cell r="C39" t="str">
            <v xml:space="preserve">MUKOZHO GERALD				</v>
          </cell>
          <cell r="D39" t="str">
            <v>75-426094J22</v>
          </cell>
          <cell r="E39">
            <v>350230.97</v>
          </cell>
          <cell r="F39">
            <v>0</v>
          </cell>
          <cell r="G39">
            <v>29769.79</v>
          </cell>
        </row>
        <row r="40">
          <cell r="B40">
            <v>1501007</v>
          </cell>
          <cell r="C40" t="str">
            <v>MWAKUTUYA CLARA</v>
          </cell>
          <cell r="D40" t="str">
            <v>08-754315J75</v>
          </cell>
          <cell r="E40">
            <v>525348.71</v>
          </cell>
          <cell r="F40">
            <v>0</v>
          </cell>
          <cell r="G40">
            <v>44654.69</v>
          </cell>
        </row>
        <row r="41">
          <cell r="B41">
            <v>404761</v>
          </cell>
          <cell r="C41" t="str">
            <v>NHONGO RUDO</v>
          </cell>
          <cell r="D41" t="str">
            <v>63-1182240 B26</v>
          </cell>
          <cell r="E41">
            <v>411661.03</v>
          </cell>
          <cell r="F41">
            <v>0</v>
          </cell>
          <cell r="G41">
            <v>34991.269999999997</v>
          </cell>
        </row>
        <row r="42">
          <cell r="B42">
            <v>2205007</v>
          </cell>
          <cell r="C42" t="str">
            <v>NYONI BRUCE</v>
          </cell>
          <cell r="D42" t="str">
            <v>08-625246R08</v>
          </cell>
          <cell r="E42">
            <v>399720.67</v>
          </cell>
          <cell r="F42">
            <v>0</v>
          </cell>
          <cell r="G42">
            <v>33976.230000000003</v>
          </cell>
        </row>
        <row r="43">
          <cell r="B43">
            <v>1208028</v>
          </cell>
          <cell r="C43" t="str">
            <v>SIZIBA MACVISION</v>
          </cell>
          <cell r="D43" t="str">
            <v>21-055431M21</v>
          </cell>
          <cell r="E43">
            <v>411661.03</v>
          </cell>
          <cell r="F43">
            <v>0</v>
          </cell>
          <cell r="G43">
            <v>34991.269999999997</v>
          </cell>
        </row>
        <row r="44">
          <cell r="B44">
            <v>1903063</v>
          </cell>
          <cell r="C44" t="str">
            <v>WAMAMBO TASARA</v>
          </cell>
          <cell r="D44" t="str">
            <v>22-221656Y12</v>
          </cell>
          <cell r="E44">
            <v>347156.99</v>
          </cell>
          <cell r="F44">
            <v>0</v>
          </cell>
          <cell r="G44">
            <v>29508.43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40"/>
  <sheetViews>
    <sheetView workbookViewId="0">
      <selection activeCell="H16" sqref="H16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8" width="11.33203125" style="8" bestFit="1" customWidth="1"/>
    <col min="9" max="9" width="11.88671875" style="8" customWidth="1"/>
    <col min="10" max="10" width="11.554687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378</v>
      </c>
      <c r="I2" s="8">
        <v>18.899999999999999</v>
      </c>
      <c r="J2" s="8">
        <v>32.130000000000003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>
        <f t="shared" ref="P2:P27" si="0">+I2/H2*100</f>
        <v>5</v>
      </c>
      <c r="Q2" s="10">
        <f t="shared" ref="Q2:Q27" si="1">+J2/H2*100</f>
        <v>8.5</v>
      </c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378</v>
      </c>
      <c r="I3" s="8">
        <v>18.899999999999999</v>
      </c>
      <c r="J3" s="8">
        <v>32.130000000000003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>
        <f t="shared" si="0"/>
        <v>5</v>
      </c>
      <c r="Q3" s="10">
        <f t="shared" si="1"/>
        <v>8.5</v>
      </c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378</v>
      </c>
      <c r="I4" s="8">
        <v>18.899999999999999</v>
      </c>
      <c r="J4" s="8">
        <v>32.130000000000003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>
        <f t="shared" si="0"/>
        <v>5</v>
      </c>
      <c r="Q4" s="10">
        <f t="shared" si="1"/>
        <v>8.5</v>
      </c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1910035</v>
      </c>
      <c r="D5" s="6">
        <v>1157545</v>
      </c>
      <c r="E5" s="6" t="s">
        <v>26</v>
      </c>
      <c r="F5" s="5" t="s">
        <v>27</v>
      </c>
      <c r="G5" s="6" t="s">
        <v>28</v>
      </c>
      <c r="H5" s="8">
        <v>600</v>
      </c>
      <c r="I5" s="8">
        <v>30</v>
      </c>
      <c r="J5" s="8">
        <v>51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>
        <f t="shared" si="0"/>
        <v>5</v>
      </c>
      <c r="Q5" s="10">
        <f t="shared" si="1"/>
        <v>8.5</v>
      </c>
      <c r="R5" s="10"/>
      <c r="S5" s="8"/>
      <c r="BQ5" s="8"/>
    </row>
    <row r="6" spans="1:76" ht="13.5" customHeight="1" x14ac:dyDescent="0.3">
      <c r="A6" s="5">
        <v>419</v>
      </c>
      <c r="B6" s="6" t="s">
        <v>22</v>
      </c>
      <c r="C6" s="7">
        <v>1802028</v>
      </c>
      <c r="D6" s="11">
        <v>1152758</v>
      </c>
      <c r="E6" s="5" t="s">
        <v>29</v>
      </c>
      <c r="F6" s="5" t="s">
        <v>30</v>
      </c>
      <c r="G6" s="5" t="s">
        <v>31</v>
      </c>
      <c r="H6" s="8">
        <v>720</v>
      </c>
      <c r="I6" s="8">
        <v>36</v>
      </c>
      <c r="J6" s="8">
        <v>61.2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>
        <f t="shared" si="0"/>
        <v>5</v>
      </c>
      <c r="Q6" s="10">
        <f t="shared" si="1"/>
        <v>8.5</v>
      </c>
      <c r="R6" s="10"/>
      <c r="S6" s="8"/>
      <c r="BJ6" s="8"/>
    </row>
    <row r="7" spans="1:76" ht="13.5" customHeight="1" x14ac:dyDescent="0.3">
      <c r="A7" s="5">
        <v>419</v>
      </c>
      <c r="B7" s="6" t="s">
        <v>22</v>
      </c>
      <c r="C7" s="7">
        <v>1908007</v>
      </c>
      <c r="D7" s="6">
        <v>1157344</v>
      </c>
      <c r="E7" s="5" t="s">
        <v>32</v>
      </c>
      <c r="F7" s="5" t="s">
        <v>33</v>
      </c>
      <c r="G7" s="5" t="s">
        <v>34</v>
      </c>
      <c r="H7" s="8">
        <v>864</v>
      </c>
      <c r="I7" s="8">
        <v>43.2</v>
      </c>
      <c r="J7" s="8">
        <v>73.44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>
        <f t="shared" si="0"/>
        <v>5</v>
      </c>
      <c r="Q7" s="10">
        <f t="shared" si="1"/>
        <v>8.5</v>
      </c>
      <c r="R7" s="10"/>
      <c r="S7" s="8"/>
      <c r="BJ7" s="8"/>
    </row>
    <row r="8" spans="1:76" ht="13.5" customHeight="1" x14ac:dyDescent="0.3">
      <c r="A8" s="5">
        <v>419</v>
      </c>
      <c r="B8" s="6" t="s">
        <v>22</v>
      </c>
      <c r="C8" s="7">
        <v>1407007</v>
      </c>
      <c r="D8" s="11">
        <v>1151431</v>
      </c>
      <c r="E8" s="5" t="s">
        <v>35</v>
      </c>
      <c r="F8" s="5" t="s">
        <v>36</v>
      </c>
      <c r="G8" s="5" t="s">
        <v>37</v>
      </c>
      <c r="H8" s="8">
        <v>864</v>
      </c>
      <c r="I8" s="8">
        <v>43.2</v>
      </c>
      <c r="J8" s="8">
        <v>73.44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>
        <f t="shared" si="0"/>
        <v>5</v>
      </c>
      <c r="Q8" s="10">
        <f t="shared" si="1"/>
        <v>8.5</v>
      </c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1801056</v>
      </c>
      <c r="D9" s="6">
        <v>1152702</v>
      </c>
      <c r="E9" s="6" t="s">
        <v>38</v>
      </c>
      <c r="F9" s="5" t="s">
        <v>39</v>
      </c>
      <c r="G9" s="6" t="s">
        <v>40</v>
      </c>
      <c r="H9" s="8">
        <v>864</v>
      </c>
      <c r="I9" s="8">
        <v>43.2</v>
      </c>
      <c r="J9" s="8">
        <v>73.44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>
        <f t="shared" si="0"/>
        <v>5</v>
      </c>
      <c r="Q9" s="10">
        <f t="shared" si="1"/>
        <v>8.5</v>
      </c>
      <c r="R9" s="10"/>
      <c r="S9" s="8"/>
      <c r="BQ9" s="8"/>
    </row>
    <row r="10" spans="1:76" ht="13.5" customHeight="1" x14ac:dyDescent="0.3">
      <c r="A10" s="5">
        <v>419</v>
      </c>
      <c r="B10" s="6" t="s">
        <v>22</v>
      </c>
      <c r="C10" s="7">
        <v>1602007</v>
      </c>
      <c r="D10" s="11">
        <v>1151434</v>
      </c>
      <c r="E10" s="5" t="s">
        <v>41</v>
      </c>
      <c r="F10" s="5" t="s">
        <v>42</v>
      </c>
      <c r="G10" s="5" t="s">
        <v>43</v>
      </c>
      <c r="H10" s="8">
        <v>864</v>
      </c>
      <c r="I10" s="8">
        <v>43.2</v>
      </c>
      <c r="J10" s="8">
        <v>73.44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>
        <f t="shared" si="0"/>
        <v>5</v>
      </c>
      <c r="Q10" s="10">
        <f t="shared" si="1"/>
        <v>8.5</v>
      </c>
      <c r="R10" s="10"/>
      <c r="S10" s="8"/>
      <c r="BJ10" s="8"/>
    </row>
    <row r="11" spans="1:76" ht="13.5" customHeight="1" x14ac:dyDescent="0.3">
      <c r="A11" s="5">
        <v>419</v>
      </c>
      <c r="B11" s="6" t="s">
        <v>22</v>
      </c>
      <c r="C11" s="7">
        <v>1711035</v>
      </c>
      <c r="D11" s="11">
        <v>1152493</v>
      </c>
      <c r="E11" s="5" t="s">
        <v>44</v>
      </c>
      <c r="F11" s="5" t="s">
        <v>45</v>
      </c>
      <c r="G11" s="5" t="s">
        <v>46</v>
      </c>
      <c r="H11" s="8">
        <v>864</v>
      </c>
      <c r="I11" s="8">
        <v>43.2</v>
      </c>
      <c r="J11" s="8">
        <v>73.44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>
        <f t="shared" si="0"/>
        <v>5</v>
      </c>
      <c r="Q11" s="10">
        <f t="shared" si="1"/>
        <v>8.5</v>
      </c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7">
        <v>1908014</v>
      </c>
      <c r="D12" s="6">
        <v>1157345</v>
      </c>
      <c r="E12" s="5" t="s">
        <v>47</v>
      </c>
      <c r="F12" s="5" t="s">
        <v>48</v>
      </c>
      <c r="G12" s="5" t="s">
        <v>49</v>
      </c>
      <c r="H12" s="8">
        <v>864</v>
      </c>
      <c r="I12" s="8">
        <v>43.2</v>
      </c>
      <c r="J12" s="8">
        <v>73.44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>
        <f t="shared" si="0"/>
        <v>5</v>
      </c>
      <c r="Q12" s="10">
        <f t="shared" si="1"/>
        <v>8.5</v>
      </c>
      <c r="R12" s="10"/>
      <c r="S12" s="8"/>
      <c r="BJ12" s="8"/>
    </row>
    <row r="13" spans="1:76" ht="13.5" customHeight="1" x14ac:dyDescent="0.3">
      <c r="A13" s="5">
        <v>419</v>
      </c>
      <c r="B13" s="6" t="s">
        <v>22</v>
      </c>
      <c r="C13" s="7">
        <v>1104133</v>
      </c>
      <c r="D13" s="11">
        <v>1151436</v>
      </c>
      <c r="E13" s="5" t="s">
        <v>50</v>
      </c>
      <c r="F13" s="5" t="s">
        <v>51</v>
      </c>
      <c r="G13" s="5" t="s">
        <v>52</v>
      </c>
      <c r="H13" s="8">
        <v>1224</v>
      </c>
      <c r="I13" s="8">
        <v>61.2</v>
      </c>
      <c r="J13" s="8">
        <v>104.04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>
        <f t="shared" si="0"/>
        <v>5</v>
      </c>
      <c r="Q13" s="10">
        <f t="shared" si="1"/>
        <v>8.5</v>
      </c>
      <c r="R13" s="10"/>
      <c r="S13" s="8"/>
      <c r="BJ13" s="8"/>
    </row>
    <row r="14" spans="1:76" ht="13.5" customHeight="1" x14ac:dyDescent="0.3">
      <c r="A14" s="5">
        <v>419</v>
      </c>
      <c r="B14" s="6" t="s">
        <v>22</v>
      </c>
      <c r="C14" s="7">
        <v>1910042</v>
      </c>
      <c r="D14" s="6">
        <v>1157544</v>
      </c>
      <c r="E14" s="6" t="s">
        <v>53</v>
      </c>
      <c r="F14" s="5" t="s">
        <v>54</v>
      </c>
      <c r="G14" s="6" t="s">
        <v>55</v>
      </c>
      <c r="H14" s="8">
        <v>1260</v>
      </c>
      <c r="I14" s="8">
        <v>63</v>
      </c>
      <c r="J14" s="8">
        <v>107.1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>
        <f t="shared" si="0"/>
        <v>5</v>
      </c>
      <c r="Q14" s="10">
        <f t="shared" si="1"/>
        <v>8.5</v>
      </c>
      <c r="R14" s="10"/>
      <c r="S14" s="8"/>
      <c r="BQ14" s="8"/>
    </row>
    <row r="15" spans="1:76" ht="13.5" customHeight="1" x14ac:dyDescent="0.3">
      <c r="A15" s="5">
        <v>419</v>
      </c>
      <c r="B15" s="6" t="s">
        <v>22</v>
      </c>
      <c r="C15" s="7">
        <v>1104091</v>
      </c>
      <c r="D15" s="11">
        <v>1151427</v>
      </c>
      <c r="E15" s="5" t="s">
        <v>56</v>
      </c>
      <c r="F15" s="5" t="s">
        <v>57</v>
      </c>
      <c r="G15" s="5" t="s">
        <v>58</v>
      </c>
      <c r="H15" s="8">
        <v>4214.6400000000003</v>
      </c>
      <c r="I15" s="8">
        <v>210.73</v>
      </c>
      <c r="J15" s="8">
        <v>358.24</v>
      </c>
      <c r="K15" s="8">
        <v>0</v>
      </c>
      <c r="L15" s="8">
        <v>0</v>
      </c>
      <c r="M15" s="8">
        <v>0</v>
      </c>
      <c r="N15" s="8">
        <v>0</v>
      </c>
      <c r="O15" s="9">
        <v>0</v>
      </c>
      <c r="P15" s="10">
        <f t="shared" si="0"/>
        <v>4.999952546362203</v>
      </c>
      <c r="Q15" s="10">
        <f t="shared" si="1"/>
        <v>8.4998956019968492</v>
      </c>
      <c r="R15" s="10"/>
      <c r="S15" s="8"/>
      <c r="BJ15" s="8"/>
    </row>
    <row r="16" spans="1:76" ht="13.5" customHeight="1" x14ac:dyDescent="0.3">
      <c r="A16" s="5">
        <v>419</v>
      </c>
      <c r="B16" s="6" t="s">
        <v>22</v>
      </c>
      <c r="C16" s="7">
        <v>9002042</v>
      </c>
      <c r="D16" s="11">
        <v>1151437</v>
      </c>
      <c r="E16" s="5" t="s">
        <v>59</v>
      </c>
      <c r="F16" s="5" t="s">
        <v>60</v>
      </c>
      <c r="G16" s="5" t="s">
        <v>61</v>
      </c>
      <c r="H16" s="8">
        <v>6566.27</v>
      </c>
      <c r="I16" s="8">
        <v>328.31</v>
      </c>
      <c r="J16" s="8">
        <v>558.13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0">
        <f t="shared" si="0"/>
        <v>4.9999466972878057</v>
      </c>
      <c r="Q16" s="10">
        <f t="shared" si="1"/>
        <v>8.4999550734282927</v>
      </c>
      <c r="R16" s="10"/>
      <c r="S16" s="8"/>
      <c r="BJ16" s="8"/>
    </row>
    <row r="17" spans="1:62" ht="13.5" customHeight="1" x14ac:dyDescent="0.3">
      <c r="A17" s="5">
        <v>419</v>
      </c>
      <c r="B17" s="6" t="s">
        <v>15</v>
      </c>
      <c r="C17" s="7">
        <v>2006007</v>
      </c>
      <c r="D17" s="11">
        <v>1165125</v>
      </c>
      <c r="E17" s="5" t="s">
        <v>62</v>
      </c>
      <c r="F17" s="5" t="s">
        <v>63</v>
      </c>
      <c r="G17" s="5" t="s">
        <v>64</v>
      </c>
      <c r="H17" s="8">
        <v>6300</v>
      </c>
      <c r="I17" s="8">
        <v>315</v>
      </c>
      <c r="J17" s="8">
        <v>535.5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>
        <f t="shared" si="0"/>
        <v>5</v>
      </c>
      <c r="Q17" s="10">
        <f t="shared" si="1"/>
        <v>8.5</v>
      </c>
      <c r="R17" s="10"/>
      <c r="S17" s="8"/>
      <c r="BJ17" s="8"/>
    </row>
    <row r="18" spans="1:62" ht="13.5" customHeight="1" x14ac:dyDescent="0.3">
      <c r="A18" s="5">
        <v>419</v>
      </c>
      <c r="B18" s="6" t="s">
        <v>22</v>
      </c>
      <c r="C18" s="7">
        <v>811210</v>
      </c>
      <c r="D18" s="11">
        <v>1151428</v>
      </c>
      <c r="E18" s="5" t="s">
        <v>65</v>
      </c>
      <c r="F18" s="5" t="s">
        <v>66</v>
      </c>
      <c r="G18" s="5" t="s">
        <v>67</v>
      </c>
      <c r="H18" s="8">
        <v>3295.6</v>
      </c>
      <c r="I18" s="8">
        <v>164.78</v>
      </c>
      <c r="J18" s="8">
        <v>280.13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>
        <f t="shared" si="0"/>
        <v>5</v>
      </c>
      <c r="Q18" s="10">
        <f t="shared" si="1"/>
        <v>8.5001213739531494</v>
      </c>
      <c r="R18" s="10"/>
      <c r="S18" s="8"/>
      <c r="BJ18" s="8"/>
    </row>
    <row r="19" spans="1:62" ht="13.5" customHeight="1" x14ac:dyDescent="0.3">
      <c r="A19" s="5">
        <v>419</v>
      </c>
      <c r="B19" s="6" t="s">
        <v>22</v>
      </c>
      <c r="C19" s="7">
        <v>2002056</v>
      </c>
      <c r="D19" s="11">
        <v>1162384</v>
      </c>
      <c r="E19" s="5" t="s">
        <v>68</v>
      </c>
      <c r="F19" s="5" t="s">
        <v>69</v>
      </c>
      <c r="G19" s="5" t="s">
        <v>70</v>
      </c>
      <c r="H19" s="8">
        <v>3295.6</v>
      </c>
      <c r="I19" s="8">
        <v>164.78</v>
      </c>
      <c r="J19" s="8">
        <v>280.13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>
        <f t="shared" si="0"/>
        <v>5</v>
      </c>
      <c r="Q19" s="10">
        <f t="shared" si="1"/>
        <v>8.5001213739531494</v>
      </c>
      <c r="R19" s="10"/>
      <c r="S19" s="8"/>
      <c r="BJ19" s="8"/>
    </row>
    <row r="20" spans="1:62" ht="13.5" customHeight="1" x14ac:dyDescent="0.3">
      <c r="A20" s="5">
        <v>419</v>
      </c>
      <c r="B20" s="6" t="s">
        <v>22</v>
      </c>
      <c r="C20" s="7">
        <v>9205015</v>
      </c>
      <c r="D20" s="11">
        <v>1151430</v>
      </c>
      <c r="E20" s="5" t="s">
        <v>74</v>
      </c>
      <c r="F20" s="5" t="s">
        <v>75</v>
      </c>
      <c r="G20" s="5" t="s">
        <v>76</v>
      </c>
      <c r="H20" s="8">
        <v>8250</v>
      </c>
      <c r="I20" s="8">
        <v>412.5</v>
      </c>
      <c r="J20" s="8">
        <v>701.25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>
        <f t="shared" si="0"/>
        <v>5</v>
      </c>
      <c r="Q20" s="10">
        <f t="shared" si="1"/>
        <v>8.5</v>
      </c>
      <c r="R20" s="10"/>
      <c r="S20" s="8"/>
      <c r="BJ20" s="8"/>
    </row>
    <row r="21" spans="1:62" ht="13.5" customHeight="1" x14ac:dyDescent="0.3">
      <c r="A21" s="5">
        <v>419</v>
      </c>
      <c r="B21" s="6" t="s">
        <v>15</v>
      </c>
      <c r="C21" s="7">
        <v>1910028</v>
      </c>
      <c r="D21" s="11">
        <v>1157546</v>
      </c>
      <c r="E21" s="5" t="s">
        <v>77</v>
      </c>
      <c r="F21" s="5" t="s">
        <v>78</v>
      </c>
      <c r="G21" s="5" t="s">
        <v>79</v>
      </c>
      <c r="H21" s="8">
        <v>2100</v>
      </c>
      <c r="I21" s="8">
        <v>105</v>
      </c>
      <c r="J21" s="8">
        <v>178.5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>
        <f t="shared" si="0"/>
        <v>5</v>
      </c>
      <c r="Q21" s="10">
        <f t="shared" si="1"/>
        <v>8.5</v>
      </c>
      <c r="R21" s="10"/>
      <c r="S21" s="8"/>
      <c r="BJ21" s="8"/>
    </row>
    <row r="22" spans="1:62" ht="13.5" customHeight="1" x14ac:dyDescent="0.3">
      <c r="A22" s="5">
        <v>419</v>
      </c>
      <c r="B22" s="6" t="s">
        <v>22</v>
      </c>
      <c r="C22" s="7">
        <v>910056</v>
      </c>
      <c r="D22" s="11">
        <v>1151439</v>
      </c>
      <c r="E22" s="5" t="s">
        <v>80</v>
      </c>
      <c r="F22" s="5" t="s">
        <v>81</v>
      </c>
      <c r="G22" s="5" t="s">
        <v>82</v>
      </c>
      <c r="H22" s="8">
        <v>5617.5</v>
      </c>
      <c r="I22" s="8">
        <v>280.88</v>
      </c>
      <c r="J22" s="8">
        <v>477.49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>
        <f t="shared" si="0"/>
        <v>5.0000890075656432</v>
      </c>
      <c r="Q22" s="10">
        <f t="shared" si="1"/>
        <v>8.5000445037828225</v>
      </c>
      <c r="R22" s="10"/>
      <c r="S22" s="8"/>
      <c r="AZ22" s="8"/>
      <c r="BJ22" s="8"/>
    </row>
    <row r="23" spans="1:62" ht="13.5" customHeight="1" x14ac:dyDescent="0.3">
      <c r="A23" s="5">
        <v>419</v>
      </c>
      <c r="B23" s="6" t="s">
        <v>22</v>
      </c>
      <c r="C23" s="7">
        <v>1501007</v>
      </c>
      <c r="D23" s="11">
        <v>1151429</v>
      </c>
      <c r="E23" s="5" t="s">
        <v>83</v>
      </c>
      <c r="F23" s="5" t="s">
        <v>84</v>
      </c>
      <c r="G23" s="5" t="s">
        <v>85</v>
      </c>
      <c r="H23" s="8">
        <v>3177.9</v>
      </c>
      <c r="I23" s="8">
        <v>158.9</v>
      </c>
      <c r="J23" s="8">
        <v>270.12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>
        <f t="shared" si="0"/>
        <v>5.0001573366059349</v>
      </c>
      <c r="Q23" s="10">
        <f t="shared" si="1"/>
        <v>8.4999527990182191</v>
      </c>
      <c r="R23" s="10"/>
      <c r="S23" s="8"/>
      <c r="BJ23" s="8"/>
    </row>
    <row r="24" spans="1:62" ht="13.5" customHeight="1" x14ac:dyDescent="0.3">
      <c r="A24" s="5">
        <v>419</v>
      </c>
      <c r="B24" s="6" t="s">
        <v>22</v>
      </c>
      <c r="C24" s="7">
        <v>404761</v>
      </c>
      <c r="D24" s="11">
        <v>1151441</v>
      </c>
      <c r="E24" s="5" t="s">
        <v>86</v>
      </c>
      <c r="F24" s="5" t="s">
        <v>87</v>
      </c>
      <c r="G24" s="5" t="s">
        <v>88</v>
      </c>
      <c r="H24" s="8">
        <v>2883.65</v>
      </c>
      <c r="I24" s="8">
        <v>144.18</v>
      </c>
      <c r="J24" s="8">
        <v>245.11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>
        <f t="shared" si="0"/>
        <v>4.999913304319179</v>
      </c>
      <c r="Q24" s="10">
        <f t="shared" si="1"/>
        <v>8.4999913304319179</v>
      </c>
      <c r="R24" s="10"/>
      <c r="S24" s="8"/>
      <c r="BJ24" s="8"/>
    </row>
    <row r="25" spans="1:62" ht="13.5" customHeight="1" x14ac:dyDescent="0.3">
      <c r="A25" s="5">
        <v>419</v>
      </c>
      <c r="B25" s="6" t="s">
        <v>22</v>
      </c>
      <c r="C25" s="7">
        <v>7810042</v>
      </c>
      <c r="D25" s="11">
        <v>1151444</v>
      </c>
      <c r="E25" s="5" t="s">
        <v>89</v>
      </c>
      <c r="F25" s="5" t="s">
        <v>90</v>
      </c>
      <c r="G25" s="5" t="s">
        <v>91</v>
      </c>
      <c r="H25" s="8">
        <v>9750</v>
      </c>
      <c r="I25" s="8">
        <v>487.5</v>
      </c>
      <c r="J25" s="8">
        <v>828.75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>
        <f t="shared" si="0"/>
        <v>5</v>
      </c>
      <c r="Q25" s="10">
        <f t="shared" si="1"/>
        <v>8.5</v>
      </c>
      <c r="R25" s="10"/>
      <c r="S25" s="8"/>
      <c r="BJ25" s="8"/>
    </row>
    <row r="26" spans="1:62" ht="13.5" customHeight="1" x14ac:dyDescent="0.3">
      <c r="A26" s="5">
        <v>419</v>
      </c>
      <c r="B26" s="6" t="s">
        <v>15</v>
      </c>
      <c r="C26" s="7">
        <v>1208028</v>
      </c>
      <c r="D26" s="11">
        <v>1151688</v>
      </c>
      <c r="E26" s="5" t="s">
        <v>92</v>
      </c>
      <c r="F26" s="5" t="s">
        <v>93</v>
      </c>
      <c r="G26" s="5" t="s">
        <v>94</v>
      </c>
      <c r="H26" s="8">
        <v>2471.6999999999998</v>
      </c>
      <c r="I26" s="8">
        <v>123.59</v>
      </c>
      <c r="J26" s="8">
        <v>210.09</v>
      </c>
      <c r="K26" s="8">
        <v>0</v>
      </c>
      <c r="L26" s="8">
        <v>0</v>
      </c>
      <c r="M26" s="8">
        <v>0</v>
      </c>
      <c r="N26" s="8">
        <v>0</v>
      </c>
      <c r="O26" s="9">
        <v>0</v>
      </c>
      <c r="P26" s="10">
        <f t="shared" si="0"/>
        <v>5.0002022899219165</v>
      </c>
      <c r="Q26" s="10">
        <f t="shared" si="1"/>
        <v>8.4998179390702777</v>
      </c>
      <c r="R26" s="10"/>
      <c r="S26" s="8"/>
      <c r="BJ26" s="8"/>
    </row>
    <row r="27" spans="1:62" ht="13.5" customHeight="1" x14ac:dyDescent="0.3">
      <c r="A27" s="5">
        <v>419</v>
      </c>
      <c r="B27" s="6" t="s">
        <v>15</v>
      </c>
      <c r="C27" s="7">
        <v>1903063</v>
      </c>
      <c r="D27" s="11">
        <v>1156591</v>
      </c>
      <c r="E27" s="5" t="s">
        <v>95</v>
      </c>
      <c r="F27" s="5" t="s">
        <v>96</v>
      </c>
      <c r="G27" s="5" t="s">
        <v>97</v>
      </c>
      <c r="H27" s="8">
        <v>1750</v>
      </c>
      <c r="I27" s="8">
        <v>87.5</v>
      </c>
      <c r="J27" s="8">
        <v>148.75</v>
      </c>
      <c r="K27" s="8">
        <v>0</v>
      </c>
      <c r="L27" s="8">
        <v>0</v>
      </c>
      <c r="M27" s="8">
        <v>0</v>
      </c>
      <c r="N27" s="8">
        <v>0</v>
      </c>
      <c r="O27" s="9">
        <v>0</v>
      </c>
      <c r="P27" s="10">
        <f t="shared" si="0"/>
        <v>5</v>
      </c>
      <c r="Q27" s="10">
        <f t="shared" si="1"/>
        <v>8.5</v>
      </c>
      <c r="R27" s="10"/>
      <c r="S27" s="8"/>
      <c r="BJ27" s="8"/>
    </row>
    <row r="28" spans="1:62" ht="13.5" customHeight="1" x14ac:dyDescent="0.3">
      <c r="E28" s="5"/>
      <c r="F28" s="5"/>
      <c r="BJ28" s="8"/>
    </row>
    <row r="29" spans="1:62" ht="13.5" customHeight="1" thickBot="1" x14ac:dyDescent="0.35">
      <c r="A29" s="12"/>
      <c r="B29" s="13"/>
      <c r="C29" s="14"/>
      <c r="D29" s="15"/>
      <c r="E29" s="12"/>
      <c r="F29" s="12"/>
      <c r="G29" s="12"/>
      <c r="H29" s="16">
        <f>SUM(H2:H27)</f>
        <v>69794.86</v>
      </c>
      <c r="I29" s="16">
        <f>SUM(I2:I27)</f>
        <v>3489.75</v>
      </c>
      <c r="J29" s="16">
        <f>SUM(J2:J27)</f>
        <v>5932.56</v>
      </c>
      <c r="K29" s="16">
        <f>SUM(K3:K27)</f>
        <v>0</v>
      </c>
      <c r="L29" s="16">
        <f>SUM(L3:L27)</f>
        <v>0</v>
      </c>
      <c r="M29" s="16">
        <f>SUM(M3:M27)</f>
        <v>0</v>
      </c>
      <c r="N29" s="16">
        <f>SUM(N3:N27)</f>
        <v>0</v>
      </c>
      <c r="O29" s="16">
        <f>SUM(O3:O27)</f>
        <v>0</v>
      </c>
      <c r="BJ29" s="8"/>
    </row>
    <row r="30" spans="1:62" ht="13.5" customHeight="1" thickTop="1" x14ac:dyDescent="0.3">
      <c r="E30" s="5"/>
      <c r="F30" s="5"/>
      <c r="H30" s="8">
        <v>69794.86</v>
      </c>
      <c r="I30" s="8">
        <v>3489.75</v>
      </c>
      <c r="J30" s="8">
        <v>5932.5599999999995</v>
      </c>
      <c r="BJ30" s="8"/>
    </row>
    <row r="32" spans="1:62" ht="13.5" customHeight="1" x14ac:dyDescent="0.3">
      <c r="A32" s="17" t="s">
        <v>98</v>
      </c>
      <c r="E32" s="5"/>
      <c r="F32" s="5"/>
      <c r="P32" s="18"/>
      <c r="Q32" s="18"/>
      <c r="BJ32" s="8"/>
    </row>
    <row r="33" spans="1:62" ht="13.5" customHeight="1" x14ac:dyDescent="0.3">
      <c r="A33" s="5">
        <v>419</v>
      </c>
      <c r="B33" s="6" t="s">
        <v>15</v>
      </c>
      <c r="C33" s="7">
        <v>1910021</v>
      </c>
      <c r="D33" s="11">
        <v>1157547</v>
      </c>
      <c r="E33" s="5" t="s">
        <v>71</v>
      </c>
      <c r="F33" s="5" t="s">
        <v>72</v>
      </c>
      <c r="G33" s="5" t="s">
        <v>73</v>
      </c>
      <c r="H33" s="8" t="e">
        <f>VLOOKUP(C33,'[1]Jan 2021'!$B$27:$L$37,5,FALSE)</f>
        <v>#N/A</v>
      </c>
      <c r="I33" s="8" t="e">
        <f>VLOOKUP(C33,'[1]Jan 2021'!$B$27:$L$37,7,FALSE)</f>
        <v>#N/A</v>
      </c>
      <c r="J33" s="8" t="e">
        <f>VLOOKUP(C33,'[1]Jan 2021'!$B$27:$L$37,9,FALSE)</f>
        <v>#N/A</v>
      </c>
      <c r="K33" s="8">
        <v>0</v>
      </c>
      <c r="L33" s="8">
        <v>0</v>
      </c>
      <c r="M33" s="8">
        <v>0</v>
      </c>
      <c r="N33" s="8">
        <v>0</v>
      </c>
      <c r="O33" s="9">
        <v>0</v>
      </c>
      <c r="P33" s="10" t="e">
        <f>+I33/H33*100</f>
        <v>#N/A</v>
      </c>
      <c r="Q33" s="10" t="e">
        <f>+J33/H33*100</f>
        <v>#N/A</v>
      </c>
      <c r="R33" s="10"/>
      <c r="S33" s="8"/>
      <c r="BJ33" s="8"/>
    </row>
    <row r="34" spans="1:62" ht="13.5" customHeight="1" x14ac:dyDescent="0.3">
      <c r="A34" s="5">
        <v>419</v>
      </c>
      <c r="B34" s="6" t="s">
        <v>22</v>
      </c>
      <c r="C34" s="7">
        <v>1403028</v>
      </c>
      <c r="D34" s="11">
        <v>1151425</v>
      </c>
      <c r="E34" s="5" t="s">
        <v>99</v>
      </c>
      <c r="F34" s="5" t="s">
        <v>100</v>
      </c>
      <c r="G34" s="5" t="s">
        <v>101</v>
      </c>
      <c r="H34" s="8" t="e">
        <f>VLOOKUP(C34,'[2]Dec 2020'!$B$27:$L$38,5,FALSE)</f>
        <v>#N/A</v>
      </c>
      <c r="I34" s="8" t="e">
        <f>VLOOKUP(C34,'[2]Dec 2020'!$B$27:$L$38,7,FALSE)</f>
        <v>#N/A</v>
      </c>
      <c r="J34" s="8" t="e">
        <f>VLOOKUP(C34,'[2]Dec 2020'!$B$27:$L$38,9,FALSE)</f>
        <v>#N/A</v>
      </c>
      <c r="K34" s="8">
        <v>0</v>
      </c>
      <c r="L34" s="8">
        <v>0</v>
      </c>
      <c r="M34" s="8">
        <v>0</v>
      </c>
      <c r="N34" s="8">
        <v>0</v>
      </c>
      <c r="O34" s="9">
        <v>0</v>
      </c>
      <c r="P34" s="10" t="e">
        <f>+I34/H34*100</f>
        <v>#N/A</v>
      </c>
      <c r="Q34" s="10" t="e">
        <f>+J34/H34*100</f>
        <v>#N/A</v>
      </c>
      <c r="R34" s="10"/>
      <c r="S34" s="8"/>
      <c r="BJ34" s="8"/>
    </row>
    <row r="35" spans="1:62" ht="13.5" customHeight="1" x14ac:dyDescent="0.3">
      <c r="A35" s="5">
        <v>419</v>
      </c>
      <c r="B35" s="6" t="s">
        <v>22</v>
      </c>
      <c r="C35" s="7">
        <v>807350</v>
      </c>
      <c r="D35" s="11">
        <v>1151426</v>
      </c>
      <c r="E35" s="5" t="s">
        <v>102</v>
      </c>
      <c r="F35" s="5" t="s">
        <v>103</v>
      </c>
      <c r="G35" s="5" t="s">
        <v>104</v>
      </c>
      <c r="H35" s="8" t="e">
        <f>VLOOKUP(C35,'[2]Dec 2020'!$B$27:$L$38,5,FALSE)</f>
        <v>#N/A</v>
      </c>
      <c r="I35" s="8" t="e">
        <f>VLOOKUP(C35,'[2]Dec 2020'!$B$27:$L$38,7,FALSE)</f>
        <v>#N/A</v>
      </c>
      <c r="J35" s="8" t="e">
        <f>VLOOKUP(C35,'[2]Dec 2020'!$B$27:$L$38,9,FALSE)</f>
        <v>#N/A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 t="e">
        <f>+I35/H35*100</f>
        <v>#N/A</v>
      </c>
      <c r="Q35" s="10" t="e">
        <f>+J35/H35*100</f>
        <v>#N/A</v>
      </c>
      <c r="R35" s="10"/>
      <c r="S35" s="8"/>
      <c r="BJ35" s="8"/>
    </row>
    <row r="36" spans="1:62" ht="13.5" customHeight="1" x14ac:dyDescent="0.3">
      <c r="A36" s="5">
        <v>5120</v>
      </c>
      <c r="B36" s="6" t="s">
        <v>22</v>
      </c>
      <c r="C36" s="7">
        <v>710266</v>
      </c>
      <c r="D36" s="11">
        <v>2044673</v>
      </c>
      <c r="E36" s="5" t="s">
        <v>105</v>
      </c>
      <c r="F36" s="5" t="s">
        <v>106</v>
      </c>
      <c r="G36" s="5" t="s">
        <v>107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9">
        <v>0</v>
      </c>
      <c r="P36" s="10"/>
      <c r="Q36" s="10"/>
      <c r="R36" s="10"/>
      <c r="S36" s="8"/>
      <c r="BJ36" s="8"/>
    </row>
    <row r="37" spans="1:62" ht="13.5" customHeight="1" x14ac:dyDescent="0.3">
      <c r="A37" s="5">
        <v>5120</v>
      </c>
      <c r="B37" s="6" t="s">
        <v>22</v>
      </c>
      <c r="C37" s="7">
        <v>1505021</v>
      </c>
      <c r="D37" s="11">
        <v>2044896</v>
      </c>
      <c r="E37" s="5" t="s">
        <v>108</v>
      </c>
      <c r="F37" s="5" t="s">
        <v>109</v>
      </c>
      <c r="G37" s="5" t="s">
        <v>110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2" ht="13.5" customHeight="1" x14ac:dyDescent="0.3">
      <c r="E38" s="5"/>
      <c r="F38" s="5"/>
      <c r="P38" s="18"/>
      <c r="Q38" s="18"/>
      <c r="BJ38" s="8"/>
    </row>
    <row r="39" spans="1:62" x14ac:dyDescent="0.3">
      <c r="A39" s="17"/>
      <c r="D39" s="11">
        <v>2002056</v>
      </c>
      <c r="E39" s="6" t="s">
        <v>111</v>
      </c>
      <c r="F39" s="6" t="s">
        <v>70</v>
      </c>
    </row>
    <row r="40" spans="1:62" ht="13.5" customHeight="1" x14ac:dyDescent="0.3">
      <c r="E40" s="5"/>
      <c r="F40" s="5"/>
      <c r="P40" s="18"/>
      <c r="Q40" s="18"/>
      <c r="BJ40" s="8"/>
    </row>
  </sheetData>
  <conditionalFormatting sqref="C26 C13:C14">
    <cfRule type="duplicateValues" dxfId="37" priority="1" stopIfTrue="1"/>
  </conditionalFormatting>
  <conditionalFormatting sqref="F26 F13:F14">
    <cfRule type="duplicateValues" dxfId="36" priority="2" stopIfTrue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42"/>
  <sheetViews>
    <sheetView topLeftCell="A10" workbookViewId="0">
      <selection activeCell="A14" sqref="A14:IV14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58577.94</v>
      </c>
      <c r="I2" s="8">
        <v>0</v>
      </c>
      <c r="J2" s="8">
        <v>1961.41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 t="e">
        <f>+#REF!/#REF!*100</f>
        <v>#REF!</v>
      </c>
      <c r="Q2" s="10" t="e">
        <f>+#REF!/#REF!*100</f>
        <v>#REF!</v>
      </c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58577.94</v>
      </c>
      <c r="I3" s="8">
        <v>0</v>
      </c>
      <c r="J3" s="8">
        <v>1961.41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>
        <f t="shared" ref="P3:P25" si="0">+I3/H3*100</f>
        <v>0</v>
      </c>
      <c r="Q3" s="10">
        <f t="shared" ref="Q3:Q25" si="1">+J3/H3*100</f>
        <v>3.3483765390179303</v>
      </c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58577.94</v>
      </c>
      <c r="I4" s="8">
        <v>0</v>
      </c>
      <c r="J4" s="8">
        <v>2071.91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>
        <f t="shared" si="0"/>
        <v>0</v>
      </c>
      <c r="Q4" s="10">
        <f t="shared" si="1"/>
        <v>3.5370141046271</v>
      </c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1908007</v>
      </c>
      <c r="D5" s="6">
        <v>1157344</v>
      </c>
      <c r="E5" s="5" t="s">
        <v>32</v>
      </c>
      <c r="F5" s="5" t="s">
        <v>33</v>
      </c>
      <c r="G5" s="5" t="s">
        <v>34</v>
      </c>
      <c r="H5" s="8">
        <v>89261.63</v>
      </c>
      <c r="I5" s="8">
        <v>0</v>
      </c>
      <c r="J5" s="8">
        <v>3240.42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>
        <f t="shared" si="0"/>
        <v>0</v>
      </c>
      <c r="Q5" s="10">
        <f t="shared" si="1"/>
        <v>3.6302496380583684</v>
      </c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1407007</v>
      </c>
      <c r="D6" s="11">
        <v>1151431</v>
      </c>
      <c r="E6" s="5" t="s">
        <v>35</v>
      </c>
      <c r="F6" s="5" t="s">
        <v>36</v>
      </c>
      <c r="G6" s="5" t="s">
        <v>37</v>
      </c>
      <c r="H6" s="8">
        <v>89261.63</v>
      </c>
      <c r="I6" s="8">
        <v>0</v>
      </c>
      <c r="J6" s="8">
        <v>3270.79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>
        <f t="shared" si="0"/>
        <v>0</v>
      </c>
      <c r="Q6" s="10">
        <f t="shared" si="1"/>
        <v>3.6642732157142999</v>
      </c>
      <c r="R6" s="10"/>
      <c r="S6" s="8"/>
      <c r="BJ6" s="8"/>
    </row>
    <row r="7" spans="1:76" ht="13.5" customHeight="1" x14ac:dyDescent="0.3">
      <c r="A7" s="5">
        <v>419</v>
      </c>
      <c r="B7" s="6" t="s">
        <v>22</v>
      </c>
      <c r="C7" s="7">
        <v>1801056</v>
      </c>
      <c r="D7" s="6">
        <v>1152702</v>
      </c>
      <c r="E7" s="6" t="s">
        <v>38</v>
      </c>
      <c r="F7" s="5" t="s">
        <v>39</v>
      </c>
      <c r="G7" s="6" t="s">
        <v>40</v>
      </c>
      <c r="H7" s="8">
        <v>89261.63</v>
      </c>
      <c r="I7" s="8">
        <v>0</v>
      </c>
      <c r="J7" s="8">
        <v>3315.22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>
        <f t="shared" si="0"/>
        <v>0</v>
      </c>
      <c r="Q7" s="10">
        <f t="shared" si="1"/>
        <v>3.7140482422290519</v>
      </c>
      <c r="R7" s="10"/>
      <c r="S7" s="8"/>
      <c r="BQ7" s="8"/>
    </row>
    <row r="8" spans="1:76" ht="13.5" customHeight="1" x14ac:dyDescent="0.3">
      <c r="A8" s="5">
        <v>419</v>
      </c>
      <c r="B8" s="6" t="s">
        <v>22</v>
      </c>
      <c r="C8" s="7">
        <v>1908014</v>
      </c>
      <c r="D8" s="6">
        <v>1157345</v>
      </c>
      <c r="E8" s="5" t="s">
        <v>47</v>
      </c>
      <c r="F8" s="5" t="s">
        <v>48</v>
      </c>
      <c r="G8" s="5" t="s">
        <v>49</v>
      </c>
      <c r="H8" s="8">
        <v>104138.56</v>
      </c>
      <c r="I8" s="8">
        <v>0</v>
      </c>
      <c r="J8" s="8">
        <v>3240.42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>
        <f t="shared" si="0"/>
        <v>0</v>
      </c>
      <c r="Q8" s="10">
        <f t="shared" si="1"/>
        <v>3.1116427959057629</v>
      </c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1104133</v>
      </c>
      <c r="D9" s="11">
        <v>1151436</v>
      </c>
      <c r="E9" s="5" t="s">
        <v>50</v>
      </c>
      <c r="F9" s="5" t="s">
        <v>51</v>
      </c>
      <c r="G9" s="5" t="s">
        <v>52</v>
      </c>
      <c r="H9" s="8">
        <v>135486.39999999999</v>
      </c>
      <c r="I9" s="8">
        <v>0</v>
      </c>
      <c r="J9" s="8">
        <v>5200.57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>
        <f t="shared" si="0"/>
        <v>0</v>
      </c>
      <c r="Q9" s="10">
        <f t="shared" si="1"/>
        <v>3.8384443014206591</v>
      </c>
      <c r="R9" s="10"/>
      <c r="S9" s="8"/>
      <c r="BJ9" s="8"/>
    </row>
    <row r="10" spans="1:76" ht="13.5" customHeight="1" x14ac:dyDescent="0.3">
      <c r="A10" s="5">
        <v>419</v>
      </c>
      <c r="B10" s="6" t="s">
        <v>22</v>
      </c>
      <c r="C10" s="7">
        <v>1910042</v>
      </c>
      <c r="D10" s="6">
        <v>1157544</v>
      </c>
      <c r="E10" s="6" t="s">
        <v>53</v>
      </c>
      <c r="F10" s="5" t="s">
        <v>54</v>
      </c>
      <c r="G10" s="6" t="s">
        <v>55</v>
      </c>
      <c r="H10" s="8">
        <v>195073.74</v>
      </c>
      <c r="I10" s="8">
        <v>0</v>
      </c>
      <c r="J10" s="8">
        <v>16581.27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>
        <f t="shared" si="0"/>
        <v>0</v>
      </c>
      <c r="Q10" s="10">
        <f t="shared" si="1"/>
        <v>8.5000010765159892</v>
      </c>
      <c r="R10" s="10"/>
      <c r="S10" s="8"/>
      <c r="BQ10" s="8"/>
    </row>
    <row r="11" spans="1:76" ht="13.5" customHeight="1" x14ac:dyDescent="0.3">
      <c r="A11" s="5">
        <v>419</v>
      </c>
      <c r="B11" s="6" t="s">
        <v>22</v>
      </c>
      <c r="C11" s="7">
        <v>1104091</v>
      </c>
      <c r="D11" s="11">
        <v>1151427</v>
      </c>
      <c r="E11" s="5" t="s">
        <v>56</v>
      </c>
      <c r="F11" s="5" t="s">
        <v>57</v>
      </c>
      <c r="G11" s="5" t="s">
        <v>58</v>
      </c>
      <c r="H11" s="8">
        <v>17216.669999999998</v>
      </c>
      <c r="I11" s="8">
        <v>0</v>
      </c>
      <c r="J11" s="8">
        <v>1170.73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>
        <f>+I11/H11*100</f>
        <v>0</v>
      </c>
      <c r="Q11" s="10">
        <f>+J11/H11*100</f>
        <v>6.7999793223660561</v>
      </c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7">
        <v>9002042</v>
      </c>
      <c r="D12" s="11">
        <v>1151437</v>
      </c>
      <c r="E12" s="5" t="s">
        <v>59</v>
      </c>
      <c r="F12" s="5" t="s">
        <v>60</v>
      </c>
      <c r="G12" s="5" t="s">
        <v>61</v>
      </c>
      <c r="H12" s="8">
        <v>26823.01</v>
      </c>
      <c r="I12" s="8">
        <v>0</v>
      </c>
      <c r="J12" s="8">
        <v>1823.96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>
        <f t="shared" si="0"/>
        <v>0</v>
      </c>
      <c r="Q12" s="10">
        <f t="shared" si="1"/>
        <v>6.7999825522937218</v>
      </c>
      <c r="R12" s="10"/>
      <c r="S12" s="8"/>
      <c r="BJ12" s="8"/>
    </row>
    <row r="13" spans="1:76" ht="13.5" customHeight="1" x14ac:dyDescent="0.3">
      <c r="A13" s="5">
        <v>419</v>
      </c>
      <c r="B13" s="6" t="s">
        <v>22</v>
      </c>
      <c r="C13" s="6">
        <v>2104007</v>
      </c>
      <c r="D13" s="6">
        <v>1165728</v>
      </c>
      <c r="E13" s="6" t="s">
        <v>27</v>
      </c>
      <c r="F13" s="5" t="s">
        <v>123</v>
      </c>
      <c r="G13" s="6" t="s">
        <v>124</v>
      </c>
      <c r="H13" s="8">
        <v>14851.25</v>
      </c>
      <c r="I13" s="8">
        <v>0</v>
      </c>
      <c r="J13" s="8">
        <v>1009.89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>
        <f>+I13/H13*100</f>
        <v>0</v>
      </c>
      <c r="Q13" s="10">
        <f>+J13/H13*100</f>
        <v>6.8000336671997301</v>
      </c>
      <c r="R13" s="10"/>
      <c r="S13" s="8"/>
      <c r="BQ13" s="8"/>
    </row>
    <row r="14" spans="1:76" s="22" customFormat="1" ht="13.5" customHeight="1" x14ac:dyDescent="0.3">
      <c r="A14" s="21">
        <v>419</v>
      </c>
      <c r="B14" s="22" t="s">
        <v>15</v>
      </c>
      <c r="C14" s="23">
        <v>2006007</v>
      </c>
      <c r="D14" s="24">
        <v>1165125</v>
      </c>
      <c r="E14" s="21" t="s">
        <v>62</v>
      </c>
      <c r="F14" s="21" t="s">
        <v>63</v>
      </c>
      <c r="G14" s="21" t="s">
        <v>64</v>
      </c>
      <c r="H14" s="8">
        <v>771720.3</v>
      </c>
      <c r="I14" s="25">
        <v>0</v>
      </c>
      <c r="J14" s="8">
        <v>85275.099999999991</v>
      </c>
      <c r="K14" s="25">
        <v>0</v>
      </c>
      <c r="L14" s="25">
        <v>0</v>
      </c>
      <c r="M14" s="25">
        <v>0</v>
      </c>
      <c r="N14" s="25">
        <v>0</v>
      </c>
      <c r="O14" s="26">
        <v>0</v>
      </c>
      <c r="P14" s="27" t="e">
        <f>+#REF!/#REF!*100</f>
        <v>#REF!</v>
      </c>
      <c r="Q14" s="27" t="e">
        <f>+#REF!/#REF!*100</f>
        <v>#REF!</v>
      </c>
      <c r="R14" s="27"/>
      <c r="S14" s="25"/>
      <c r="BJ14" s="25"/>
    </row>
    <row r="15" spans="1:76" ht="13.5" customHeight="1" x14ac:dyDescent="0.3">
      <c r="A15" s="5">
        <v>419</v>
      </c>
      <c r="B15" s="6" t="s">
        <v>22</v>
      </c>
      <c r="C15" s="7">
        <v>811210</v>
      </c>
      <c r="D15" s="11">
        <v>1151428</v>
      </c>
      <c r="E15" s="5" t="s">
        <v>65</v>
      </c>
      <c r="F15" s="5" t="s">
        <v>66</v>
      </c>
      <c r="G15" s="5" t="s">
        <v>67</v>
      </c>
      <c r="H15" s="8">
        <v>343141.14</v>
      </c>
      <c r="I15" s="25">
        <v>0</v>
      </c>
      <c r="J15" s="8">
        <v>36029.82</v>
      </c>
      <c r="K15" s="8">
        <v>0</v>
      </c>
      <c r="L15" s="8">
        <v>0</v>
      </c>
      <c r="M15" s="8">
        <v>0</v>
      </c>
      <c r="N15" s="8">
        <v>0</v>
      </c>
      <c r="O15" s="9">
        <v>0</v>
      </c>
      <c r="P15" s="10">
        <f t="shared" si="0"/>
        <v>0</v>
      </c>
      <c r="Q15" s="10">
        <f t="shared" si="1"/>
        <v>10.500000087427582</v>
      </c>
      <c r="R15" s="10"/>
      <c r="S15" s="8"/>
      <c r="BJ15" s="8"/>
    </row>
    <row r="16" spans="1:76" ht="13.5" customHeight="1" x14ac:dyDescent="0.3">
      <c r="A16" s="5">
        <v>419</v>
      </c>
      <c r="B16" s="6" t="s">
        <v>22</v>
      </c>
      <c r="C16" s="7">
        <v>1602007</v>
      </c>
      <c r="D16" s="11">
        <v>1151434</v>
      </c>
      <c r="E16" s="5" t="s">
        <v>41</v>
      </c>
      <c r="F16" s="5" t="s">
        <v>42</v>
      </c>
      <c r="G16" s="5" t="s">
        <v>43</v>
      </c>
      <c r="H16" s="8">
        <v>144054.46</v>
      </c>
      <c r="I16" s="25">
        <v>0</v>
      </c>
      <c r="J16" s="8">
        <v>15305.789999999999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0">
        <f>+I16/H16*100</f>
        <v>0</v>
      </c>
      <c r="Q16" s="10">
        <f>+J16/H16*100</f>
        <v>10.625002516409419</v>
      </c>
      <c r="R16" s="10"/>
      <c r="S16" s="8"/>
      <c r="BJ16" s="8"/>
    </row>
    <row r="17" spans="1:62" ht="13.5" customHeight="1" x14ac:dyDescent="0.3">
      <c r="A17" s="5">
        <v>419</v>
      </c>
      <c r="B17" s="6" t="s">
        <v>22</v>
      </c>
      <c r="C17" s="7">
        <v>2002056</v>
      </c>
      <c r="D17" s="11">
        <v>1162384</v>
      </c>
      <c r="E17" s="5" t="s">
        <v>68</v>
      </c>
      <c r="F17" s="5" t="s">
        <v>69</v>
      </c>
      <c r="G17" s="5" t="s">
        <v>70</v>
      </c>
      <c r="H17" s="8">
        <v>343141.14</v>
      </c>
      <c r="I17" s="25">
        <v>0</v>
      </c>
      <c r="J17" s="8">
        <v>36029.82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>
        <f t="shared" si="0"/>
        <v>0</v>
      </c>
      <c r="Q17" s="10">
        <f t="shared" si="1"/>
        <v>10.500000087427582</v>
      </c>
      <c r="R17" s="10"/>
      <c r="S17" s="8"/>
      <c r="BJ17" s="8"/>
    </row>
    <row r="18" spans="1:62" ht="13.5" customHeight="1" x14ac:dyDescent="0.3">
      <c r="A18" s="5">
        <v>419</v>
      </c>
      <c r="B18" s="6" t="s">
        <v>22</v>
      </c>
      <c r="C18" s="7">
        <v>9205015</v>
      </c>
      <c r="D18" s="11">
        <v>1151430</v>
      </c>
      <c r="E18" s="5" t="s">
        <v>74</v>
      </c>
      <c r="F18" s="5" t="s">
        <v>75</v>
      </c>
      <c r="G18" s="5" t="s">
        <v>76</v>
      </c>
      <c r="H18" s="8">
        <v>1414820.55</v>
      </c>
      <c r="I18" s="25">
        <v>0</v>
      </c>
      <c r="J18" s="8">
        <v>156337.66999999998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>
        <f t="shared" si="0"/>
        <v>0</v>
      </c>
      <c r="Q18" s="10">
        <f t="shared" si="1"/>
        <v>11.049999945222734</v>
      </c>
      <c r="R18" s="10"/>
      <c r="S18" s="8"/>
      <c r="BJ18" s="8"/>
    </row>
    <row r="19" spans="1:62" ht="13.5" customHeight="1" x14ac:dyDescent="0.3">
      <c r="A19" s="5">
        <v>419</v>
      </c>
      <c r="B19" s="6" t="s">
        <v>15</v>
      </c>
      <c r="C19" s="7">
        <v>1910028</v>
      </c>
      <c r="D19" s="11">
        <v>1157546</v>
      </c>
      <c r="E19" s="5" t="s">
        <v>77</v>
      </c>
      <c r="F19" s="5" t="s">
        <v>78</v>
      </c>
      <c r="G19" s="5" t="s">
        <v>79</v>
      </c>
      <c r="H19" s="8">
        <v>240090.76</v>
      </c>
      <c r="I19" s="25">
        <v>0</v>
      </c>
      <c r="J19" s="8">
        <v>25509.64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>
        <f t="shared" si="0"/>
        <v>0</v>
      </c>
      <c r="Q19" s="10">
        <f t="shared" si="1"/>
        <v>10.624998646345238</v>
      </c>
      <c r="R19" s="10"/>
      <c r="S19" s="8"/>
      <c r="BJ19" s="8"/>
    </row>
    <row r="20" spans="1:62" ht="13.5" customHeight="1" x14ac:dyDescent="0.3">
      <c r="A20" s="5">
        <v>419</v>
      </c>
      <c r="B20" s="6" t="s">
        <v>22</v>
      </c>
      <c r="C20" s="7">
        <v>910056</v>
      </c>
      <c r="D20" s="11">
        <v>1151439</v>
      </c>
      <c r="E20" s="5" t="s">
        <v>80</v>
      </c>
      <c r="F20" s="5" t="s">
        <v>81</v>
      </c>
      <c r="G20" s="5" t="s">
        <v>82</v>
      </c>
      <c r="H20" s="8">
        <v>688117.27</v>
      </c>
      <c r="I20" s="25">
        <v>0</v>
      </c>
      <c r="J20" s="8">
        <v>76036.960000000006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>
        <f t="shared" si="0"/>
        <v>0</v>
      </c>
      <c r="Q20" s="10">
        <f t="shared" si="1"/>
        <v>11.050000241964572</v>
      </c>
      <c r="R20" s="10"/>
      <c r="S20" s="8"/>
      <c r="AZ20" s="8"/>
      <c r="BJ20" s="8"/>
    </row>
    <row r="21" spans="1:62" ht="13.5" customHeight="1" x14ac:dyDescent="0.3">
      <c r="A21" s="5">
        <v>419</v>
      </c>
      <c r="B21" s="6" t="s">
        <v>22</v>
      </c>
      <c r="C21" s="7">
        <v>1501007</v>
      </c>
      <c r="D21" s="11">
        <v>1151429</v>
      </c>
      <c r="E21" s="5" t="s">
        <v>83</v>
      </c>
      <c r="F21" s="5" t="s">
        <v>84</v>
      </c>
      <c r="G21" s="5" t="s">
        <v>85</v>
      </c>
      <c r="H21" s="8">
        <v>386033.79</v>
      </c>
      <c r="I21" s="25">
        <v>0</v>
      </c>
      <c r="J21" s="8">
        <v>40533.550000000003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>
        <f t="shared" si="0"/>
        <v>0</v>
      </c>
      <c r="Q21" s="10">
        <f t="shared" si="1"/>
        <v>10.500000531041598</v>
      </c>
      <c r="R21" s="10"/>
      <c r="S21" s="8"/>
      <c r="BJ21" s="8"/>
    </row>
    <row r="22" spans="1:62" ht="13.5" customHeight="1" x14ac:dyDescent="0.3">
      <c r="A22" s="5">
        <v>419</v>
      </c>
      <c r="B22" s="6" t="s">
        <v>22</v>
      </c>
      <c r="C22" s="7">
        <v>404761</v>
      </c>
      <c r="D22" s="11">
        <v>1151441</v>
      </c>
      <c r="E22" s="5" t="s">
        <v>86</v>
      </c>
      <c r="F22" s="5" t="s">
        <v>87</v>
      </c>
      <c r="G22" s="5" t="s">
        <v>88</v>
      </c>
      <c r="H22" s="8">
        <v>282586.82</v>
      </c>
      <c r="I22" s="25">
        <v>0</v>
      </c>
      <c r="J22" s="8">
        <v>30024.850000000002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>
        <f t="shared" si="0"/>
        <v>0</v>
      </c>
      <c r="Q22" s="10">
        <f t="shared" si="1"/>
        <v>10.625000132702581</v>
      </c>
      <c r="R22" s="10"/>
      <c r="S22" s="8"/>
      <c r="BJ22" s="8"/>
    </row>
    <row r="23" spans="1:62" ht="13.5" customHeight="1" x14ac:dyDescent="0.3">
      <c r="A23" s="5">
        <v>419</v>
      </c>
      <c r="B23" s="6" t="s">
        <v>22</v>
      </c>
      <c r="C23" s="7">
        <v>7810042</v>
      </c>
      <c r="D23" s="11">
        <v>1151444</v>
      </c>
      <c r="E23" s="5" t="s">
        <v>89</v>
      </c>
      <c r="F23" s="5" t="s">
        <v>90</v>
      </c>
      <c r="G23" s="5" t="s">
        <v>91</v>
      </c>
      <c r="H23" s="8">
        <v>1672060.65</v>
      </c>
      <c r="I23" s="25">
        <v>0</v>
      </c>
      <c r="J23" s="8">
        <v>184762.71000000002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>
        <f t="shared" si="0"/>
        <v>0</v>
      </c>
      <c r="Q23" s="10">
        <f t="shared" si="1"/>
        <v>11.050000488917673</v>
      </c>
      <c r="R23" s="10"/>
      <c r="S23" s="8"/>
      <c r="BJ23" s="8"/>
    </row>
    <row r="24" spans="1:62" ht="13.5" customHeight="1" x14ac:dyDescent="0.3">
      <c r="A24" s="5">
        <v>419</v>
      </c>
      <c r="B24" s="6" t="s">
        <v>15</v>
      </c>
      <c r="C24" s="7">
        <v>1208028</v>
      </c>
      <c r="D24" s="11">
        <v>1151688</v>
      </c>
      <c r="E24" s="5" t="s">
        <v>92</v>
      </c>
      <c r="F24" s="5" t="s">
        <v>93</v>
      </c>
      <c r="G24" s="5" t="s">
        <v>94</v>
      </c>
      <c r="H24" s="8">
        <v>282586.82</v>
      </c>
      <c r="I24" s="25">
        <v>0</v>
      </c>
      <c r="J24" s="8">
        <v>30024.850000000002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>
        <f t="shared" si="0"/>
        <v>0</v>
      </c>
      <c r="Q24" s="10">
        <f t="shared" si="1"/>
        <v>10.625000132702581</v>
      </c>
      <c r="R24" s="10"/>
      <c r="S24" s="8"/>
      <c r="BJ24" s="8"/>
    </row>
    <row r="25" spans="1:62" ht="13.5" customHeight="1" x14ac:dyDescent="0.3">
      <c r="A25" s="5">
        <v>419</v>
      </c>
      <c r="B25" s="6" t="s">
        <v>15</v>
      </c>
      <c r="C25" s="7">
        <v>1903063</v>
      </c>
      <c r="D25" s="11">
        <v>1156591</v>
      </c>
      <c r="E25" s="5" t="s">
        <v>95</v>
      </c>
      <c r="F25" s="5" t="s">
        <v>96</v>
      </c>
      <c r="G25" s="5" t="s">
        <v>97</v>
      </c>
      <c r="H25" s="8">
        <v>240090.76</v>
      </c>
      <c r="I25" s="25">
        <v>0</v>
      </c>
      <c r="J25" s="8">
        <v>25509.64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>
        <f t="shared" si="0"/>
        <v>0</v>
      </c>
      <c r="Q25" s="10">
        <f t="shared" si="1"/>
        <v>10.624998646345238</v>
      </c>
      <c r="R25" s="10"/>
      <c r="S25" s="8"/>
      <c r="BJ25" s="8"/>
    </row>
    <row r="26" spans="1:62" ht="13.5" customHeight="1" x14ac:dyDescent="0.3">
      <c r="E26" s="5"/>
      <c r="F26" s="5"/>
      <c r="K26" s="8">
        <v>0</v>
      </c>
      <c r="BJ26" s="8"/>
    </row>
    <row r="27" spans="1:62" ht="13.5" customHeight="1" thickBot="1" x14ac:dyDescent="0.35">
      <c r="A27" s="12"/>
      <c r="B27" s="13"/>
      <c r="C27" s="14"/>
      <c r="D27" s="15"/>
      <c r="E27" s="12"/>
      <c r="F27" s="12"/>
      <c r="G27" s="12"/>
      <c r="H27" s="16">
        <f>SUM(H2:H26)</f>
        <v>7745552.8000000007</v>
      </c>
      <c r="I27" s="16">
        <f>SUM(I2:I26)</f>
        <v>0</v>
      </c>
      <c r="J27" s="16">
        <f>SUM(J2:J26)</f>
        <v>786228.39999999991</v>
      </c>
      <c r="K27" s="16">
        <f>SUM(K2:K25)</f>
        <v>0</v>
      </c>
      <c r="L27" s="16">
        <f>SUM(L2:L25)</f>
        <v>0</v>
      </c>
      <c r="M27" s="16">
        <f>SUM(M2:M25)</f>
        <v>0</v>
      </c>
      <c r="N27" s="16">
        <f>SUM(N2:N25)</f>
        <v>0</v>
      </c>
      <c r="O27" s="16">
        <f>SUM(O2:O25)</f>
        <v>0</v>
      </c>
      <c r="BJ27" s="8"/>
    </row>
    <row r="28" spans="1:62" ht="13.5" customHeight="1" thickTop="1" x14ac:dyDescent="0.3">
      <c r="E28" s="5"/>
      <c r="F28" s="5"/>
      <c r="H28" s="8">
        <v>301683.94</v>
      </c>
      <c r="I28" s="8">
        <v>15112.55</v>
      </c>
      <c r="J28" s="8">
        <v>25691.329999999998</v>
      </c>
      <c r="BJ28" s="8"/>
    </row>
    <row r="29" spans="1:62" ht="13.5" customHeight="1" x14ac:dyDescent="0.3">
      <c r="E29" s="5"/>
      <c r="F29" s="5"/>
      <c r="H29" s="8">
        <v>-4830108.1100000003</v>
      </c>
      <c r="I29" s="8">
        <v>-344943.78</v>
      </c>
      <c r="J29" s="8">
        <v>-586400.42000000016</v>
      </c>
      <c r="K29" s="8">
        <f>+K28-K27</f>
        <v>0</v>
      </c>
      <c r="BJ29" s="8"/>
    </row>
    <row r="30" spans="1:62" x14ac:dyDescent="0.3">
      <c r="H30" s="8">
        <v>57084.03</v>
      </c>
      <c r="I30" s="8">
        <v>4158.3900000000003</v>
      </c>
      <c r="J30" s="8">
        <v>7069.2200000000012</v>
      </c>
    </row>
    <row r="31" spans="1:62" ht="13.5" customHeight="1" x14ac:dyDescent="0.3">
      <c r="A31" s="17" t="s">
        <v>98</v>
      </c>
      <c r="E31" s="5"/>
      <c r="F31" s="5"/>
      <c r="P31" s="18"/>
      <c r="Q31" s="18"/>
      <c r="BJ31" s="8"/>
    </row>
    <row r="32" spans="1:62" ht="13.5" customHeight="1" x14ac:dyDescent="0.3">
      <c r="A32" s="5">
        <v>419</v>
      </c>
      <c r="B32" s="6" t="s">
        <v>15</v>
      </c>
      <c r="C32" s="7">
        <v>1910021</v>
      </c>
      <c r="D32" s="11">
        <v>1157547</v>
      </c>
      <c r="E32" s="5" t="s">
        <v>71</v>
      </c>
      <c r="F32" s="5" t="s">
        <v>72</v>
      </c>
      <c r="G32" s="5" t="s">
        <v>73</v>
      </c>
      <c r="H32" s="8">
        <v>0</v>
      </c>
      <c r="I32" s="8">
        <v>0</v>
      </c>
      <c r="J32" s="8" t="e">
        <v>#N/A</v>
      </c>
      <c r="K32" s="8">
        <v>0</v>
      </c>
      <c r="L32" s="8">
        <v>0</v>
      </c>
      <c r="M32" s="8">
        <v>0</v>
      </c>
      <c r="N32" s="8">
        <v>0</v>
      </c>
      <c r="O32" s="9">
        <v>0</v>
      </c>
      <c r="P32" s="10" t="e">
        <f>+I32/H32*100</f>
        <v>#DIV/0!</v>
      </c>
      <c r="Q32" s="10" t="e">
        <f>+J32/H32*100</f>
        <v>#N/A</v>
      </c>
      <c r="R32" s="10"/>
      <c r="S32" s="8"/>
      <c r="BJ32" s="8"/>
    </row>
    <row r="33" spans="1:69" ht="13.5" customHeight="1" x14ac:dyDescent="0.3">
      <c r="A33" s="5">
        <v>419</v>
      </c>
      <c r="B33" s="6" t="s">
        <v>22</v>
      </c>
      <c r="C33" s="7">
        <v>1910035</v>
      </c>
      <c r="D33" s="6">
        <v>1157545</v>
      </c>
      <c r="E33" s="6" t="s">
        <v>26</v>
      </c>
      <c r="F33" s="5" t="s">
        <v>27</v>
      </c>
      <c r="G33" s="6" t="s">
        <v>28</v>
      </c>
      <c r="H33" s="8" t="e">
        <v>#N/A</v>
      </c>
      <c r="I33" s="8" t="e">
        <v>#N/A</v>
      </c>
      <c r="J33" s="8" t="e">
        <v>#N/A</v>
      </c>
      <c r="K33" s="8">
        <v>0</v>
      </c>
      <c r="L33" s="8">
        <v>0</v>
      </c>
      <c r="M33" s="8">
        <v>0</v>
      </c>
      <c r="N33" s="8">
        <v>0</v>
      </c>
      <c r="O33" s="9">
        <v>0</v>
      </c>
      <c r="P33" s="10" t="e">
        <f>+I33/H33*100</f>
        <v>#N/A</v>
      </c>
      <c r="Q33" s="10" t="e">
        <f>+J33/H33*100</f>
        <v>#N/A</v>
      </c>
      <c r="R33" s="10"/>
      <c r="S33" s="8"/>
      <c r="BQ33" s="8"/>
    </row>
    <row r="34" spans="1:69" ht="13.5" customHeight="1" x14ac:dyDescent="0.3">
      <c r="A34" s="5">
        <v>419</v>
      </c>
      <c r="B34" s="6" t="s">
        <v>22</v>
      </c>
      <c r="C34" s="7">
        <v>1802028</v>
      </c>
      <c r="D34" s="11">
        <v>1152758</v>
      </c>
      <c r="E34" s="5" t="s">
        <v>29</v>
      </c>
      <c r="F34" s="5" t="s">
        <v>30</v>
      </c>
      <c r="G34" s="5" t="s">
        <v>31</v>
      </c>
      <c r="H34" s="8" t="e">
        <v>#N/A</v>
      </c>
      <c r="I34" s="8" t="e">
        <v>#N/A</v>
      </c>
      <c r="J34" s="8" t="e">
        <v>#N/A</v>
      </c>
      <c r="K34" s="8" t="e">
        <f>VLOOKUP(C34,'[3]Mar 2021'!$A$4:$N$15,14,FALSE)</f>
        <v>#N/A</v>
      </c>
      <c r="L34" s="8">
        <v>0</v>
      </c>
      <c r="M34" s="8">
        <v>0</v>
      </c>
      <c r="N34" s="8">
        <v>0</v>
      </c>
      <c r="O34" s="9">
        <v>0</v>
      </c>
      <c r="P34" s="10" t="e">
        <f>+I34/H34*100</f>
        <v>#N/A</v>
      </c>
      <c r="Q34" s="10" t="e">
        <f>+J34/H34*100</f>
        <v>#N/A</v>
      </c>
      <c r="R34" s="10"/>
      <c r="S34" s="8"/>
      <c r="BJ34" s="8"/>
    </row>
    <row r="35" spans="1:69" ht="13.5" customHeight="1" x14ac:dyDescent="0.3">
      <c r="A35" s="5">
        <v>419</v>
      </c>
      <c r="B35" s="6" t="s">
        <v>22</v>
      </c>
      <c r="C35" s="7">
        <v>1403028</v>
      </c>
      <c r="D35" s="11">
        <v>1151425</v>
      </c>
      <c r="E35" s="5" t="s">
        <v>99</v>
      </c>
      <c r="F35" s="5" t="s">
        <v>100</v>
      </c>
      <c r="G35" s="5" t="s">
        <v>101</v>
      </c>
      <c r="H35" s="8" t="e">
        <v>#N/A</v>
      </c>
      <c r="I35" s="8" t="e">
        <v>#N/A</v>
      </c>
      <c r="J35" s="8" t="e">
        <v>#N/A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 t="e">
        <f>+I35/H35*100</f>
        <v>#N/A</v>
      </c>
      <c r="Q35" s="10" t="e">
        <f>+J35/H35*100</f>
        <v>#N/A</v>
      </c>
      <c r="R35" s="10"/>
      <c r="S35" s="8"/>
      <c r="BJ35" s="8"/>
    </row>
    <row r="36" spans="1:69" ht="13.5" customHeight="1" x14ac:dyDescent="0.3">
      <c r="A36" s="5">
        <v>419</v>
      </c>
      <c r="B36" s="6" t="s">
        <v>22</v>
      </c>
      <c r="C36" s="7">
        <v>807350</v>
      </c>
      <c r="D36" s="11">
        <v>1151426</v>
      </c>
      <c r="E36" s="5" t="s">
        <v>102</v>
      </c>
      <c r="F36" s="5" t="s">
        <v>103</v>
      </c>
      <c r="G36" s="5" t="s">
        <v>104</v>
      </c>
      <c r="H36" s="8" t="e">
        <v>#N/A</v>
      </c>
      <c r="I36" s="8" t="e">
        <v>#N/A</v>
      </c>
      <c r="J36" s="8" t="e">
        <v>#N/A</v>
      </c>
      <c r="K36" s="8">
        <v>0</v>
      </c>
      <c r="L36" s="8">
        <v>0</v>
      </c>
      <c r="M36" s="8">
        <v>0</v>
      </c>
      <c r="N36" s="8">
        <v>0</v>
      </c>
      <c r="O36" s="9">
        <v>0</v>
      </c>
      <c r="P36" s="10" t="e">
        <f>+I36/H36*100</f>
        <v>#N/A</v>
      </c>
      <c r="Q36" s="10" t="e">
        <f>+J36/H36*100</f>
        <v>#N/A</v>
      </c>
      <c r="R36" s="10"/>
      <c r="S36" s="8"/>
      <c r="BJ36" s="8"/>
    </row>
    <row r="37" spans="1:69" ht="13.5" customHeight="1" x14ac:dyDescent="0.3">
      <c r="A37" s="5">
        <v>5120</v>
      </c>
      <c r="B37" s="6" t="s">
        <v>22</v>
      </c>
      <c r="C37" s="7">
        <v>710266</v>
      </c>
      <c r="D37" s="11">
        <v>2044673</v>
      </c>
      <c r="E37" s="5" t="s">
        <v>105</v>
      </c>
      <c r="F37" s="5" t="s">
        <v>106</v>
      </c>
      <c r="G37" s="5" t="s">
        <v>107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9" ht="13.5" customHeight="1" x14ac:dyDescent="0.3">
      <c r="A38" s="5">
        <v>5120</v>
      </c>
      <c r="B38" s="6" t="s">
        <v>22</v>
      </c>
      <c r="C38" s="7">
        <v>1505021</v>
      </c>
      <c r="D38" s="11">
        <v>2044896</v>
      </c>
      <c r="E38" s="5" t="s">
        <v>108</v>
      </c>
      <c r="F38" s="5" t="s">
        <v>109</v>
      </c>
      <c r="G38" s="5" t="s">
        <v>110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9">
        <v>0</v>
      </c>
      <c r="P38" s="10"/>
      <c r="Q38" s="10"/>
      <c r="R38" s="10"/>
      <c r="S38" s="8"/>
      <c r="BJ38" s="8"/>
    </row>
    <row r="39" spans="1:69" ht="13.5" customHeight="1" x14ac:dyDescent="0.3">
      <c r="A39" s="5">
        <v>419</v>
      </c>
      <c r="B39" s="6" t="s">
        <v>22</v>
      </c>
      <c r="C39" s="7">
        <v>1711035</v>
      </c>
      <c r="D39" s="11">
        <v>1152493</v>
      </c>
      <c r="E39" s="5" t="s">
        <v>44</v>
      </c>
      <c r="F39" s="5" t="s">
        <v>45</v>
      </c>
      <c r="G39" s="5" t="s">
        <v>46</v>
      </c>
      <c r="H39" s="8" t="e">
        <v>#N/A</v>
      </c>
      <c r="I39" s="8" t="e">
        <v>#N/A</v>
      </c>
      <c r="J39" s="8" t="e">
        <v>#N/A</v>
      </c>
      <c r="K39" s="8" t="e">
        <f>VLOOKUP(C39,'[3]Feb 2021'!$A$4:$N$17,14,FALSE)</f>
        <v>#N/A</v>
      </c>
      <c r="L39" s="8">
        <v>0</v>
      </c>
      <c r="M39" s="8">
        <v>0</v>
      </c>
      <c r="N39" s="8">
        <v>0</v>
      </c>
      <c r="O39" s="9">
        <v>0</v>
      </c>
      <c r="P39" s="10" t="e">
        <f>+I39/H39*100</f>
        <v>#N/A</v>
      </c>
      <c r="Q39" s="10" t="e">
        <f>+J39/H39*100</f>
        <v>#N/A</v>
      </c>
      <c r="R39" s="10"/>
      <c r="S39" s="8"/>
      <c r="BJ39" s="8"/>
    </row>
    <row r="40" spans="1:69" ht="13.5" customHeight="1" x14ac:dyDescent="0.3">
      <c r="E40" s="5"/>
      <c r="F40" s="5"/>
      <c r="P40" s="18"/>
      <c r="Q40" s="18"/>
      <c r="BJ40" s="8"/>
    </row>
    <row r="41" spans="1:69" x14ac:dyDescent="0.3">
      <c r="A41" s="17"/>
      <c r="D41" s="11">
        <v>2002056</v>
      </c>
      <c r="E41" s="6" t="s">
        <v>111</v>
      </c>
      <c r="F41" s="6" t="s">
        <v>70</v>
      </c>
    </row>
    <row r="42" spans="1:69" ht="13.5" customHeight="1" x14ac:dyDescent="0.3">
      <c r="E42" s="5"/>
      <c r="F42" s="5"/>
      <c r="P42" s="18"/>
      <c r="Q42" s="18"/>
      <c r="BJ42" s="8"/>
    </row>
  </sheetData>
  <conditionalFormatting sqref="C24 C9:C10">
    <cfRule type="duplicateValues" dxfId="19" priority="1" stopIfTrue="1"/>
  </conditionalFormatting>
  <conditionalFormatting sqref="F24 F9:F10">
    <cfRule type="duplicateValues" dxfId="18" priority="2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X44"/>
  <sheetViews>
    <sheetView topLeftCell="A10" workbookViewId="0">
      <selection activeCell="A16" sqref="A16:IV16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94433.94</v>
      </c>
      <c r="I2" s="8">
        <v>0</v>
      </c>
      <c r="J2" s="8">
        <v>8026.88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/>
      <c r="Q2" s="10"/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94433.94</v>
      </c>
      <c r="I3" s="8">
        <v>0</v>
      </c>
      <c r="J3" s="8">
        <v>8026.88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/>
      <c r="Q3" s="10"/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94433.94</v>
      </c>
      <c r="I4" s="8">
        <v>0</v>
      </c>
      <c r="J4" s="8">
        <v>8026.88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/>
      <c r="Q4" s="10"/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1908007</v>
      </c>
      <c r="D5" s="6">
        <v>1157344</v>
      </c>
      <c r="E5" s="5" t="s">
        <v>32</v>
      </c>
      <c r="F5" s="5" t="s">
        <v>33</v>
      </c>
      <c r="G5" s="5" t="s">
        <v>34</v>
      </c>
      <c r="H5" s="8">
        <v>143899.34</v>
      </c>
      <c r="I5" s="8">
        <v>0</v>
      </c>
      <c r="J5" s="8">
        <v>12231.44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/>
      <c r="Q5" s="10"/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1407007</v>
      </c>
      <c r="D6" s="11">
        <v>1151431</v>
      </c>
      <c r="E6" s="5" t="s">
        <v>35</v>
      </c>
      <c r="F6" s="5" t="s">
        <v>36</v>
      </c>
      <c r="G6" s="5" t="s">
        <v>37</v>
      </c>
      <c r="H6" s="8">
        <v>143899.34</v>
      </c>
      <c r="I6" s="8">
        <v>0</v>
      </c>
      <c r="J6" s="8">
        <v>12231.44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/>
      <c r="Q6" s="10"/>
      <c r="R6" s="10"/>
      <c r="S6" s="8"/>
      <c r="BJ6" s="8"/>
    </row>
    <row r="7" spans="1:76" ht="13.5" customHeight="1" x14ac:dyDescent="0.3">
      <c r="A7" s="5">
        <v>419</v>
      </c>
      <c r="B7" s="6" t="s">
        <v>22</v>
      </c>
      <c r="C7" s="7">
        <v>1801056</v>
      </c>
      <c r="D7" s="6">
        <v>1152702</v>
      </c>
      <c r="E7" s="6" t="s">
        <v>38</v>
      </c>
      <c r="F7" s="5" t="s">
        <v>39</v>
      </c>
      <c r="G7" s="6" t="s">
        <v>40</v>
      </c>
      <c r="H7" s="8">
        <v>187331.96</v>
      </c>
      <c r="I7" s="8">
        <v>0</v>
      </c>
      <c r="J7" s="8">
        <v>12231.44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/>
      <c r="Q7" s="10"/>
      <c r="R7" s="10"/>
      <c r="S7" s="8"/>
      <c r="BQ7" s="8"/>
    </row>
    <row r="8" spans="1:76" ht="13.5" customHeight="1" x14ac:dyDescent="0.3">
      <c r="A8" s="5">
        <v>419</v>
      </c>
      <c r="B8" s="6" t="s">
        <v>22</v>
      </c>
      <c r="C8" s="7">
        <v>1908014</v>
      </c>
      <c r="D8" s="6">
        <v>1157345</v>
      </c>
      <c r="E8" s="5" t="s">
        <v>47</v>
      </c>
      <c r="F8" s="5" t="s">
        <v>48</v>
      </c>
      <c r="G8" s="5" t="s">
        <v>49</v>
      </c>
      <c r="H8" s="8">
        <v>167882.57</v>
      </c>
      <c r="I8" s="8">
        <v>0</v>
      </c>
      <c r="J8" s="8">
        <v>14270.02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/>
      <c r="Q8" s="10"/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1104133</v>
      </c>
      <c r="D9" s="11">
        <v>1151436</v>
      </c>
      <c r="E9" s="5" t="s">
        <v>50</v>
      </c>
      <c r="F9" s="5" t="s">
        <v>51</v>
      </c>
      <c r="G9" s="5" t="s">
        <v>52</v>
      </c>
      <c r="H9" s="8">
        <v>203857.4</v>
      </c>
      <c r="I9" s="8">
        <v>0</v>
      </c>
      <c r="J9" s="8">
        <v>17327.88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/>
      <c r="Q9" s="10"/>
      <c r="R9" s="10"/>
      <c r="S9" s="8"/>
      <c r="BJ9" s="8"/>
    </row>
    <row r="10" spans="1:76" ht="13.5" customHeight="1" x14ac:dyDescent="0.3">
      <c r="A10" s="5">
        <v>419</v>
      </c>
      <c r="B10" s="6" t="s">
        <v>22</v>
      </c>
      <c r="C10" s="7">
        <v>1910042</v>
      </c>
      <c r="D10" s="6">
        <v>1157544</v>
      </c>
      <c r="E10" s="6" t="s">
        <v>53</v>
      </c>
      <c r="F10" s="5" t="s">
        <v>54</v>
      </c>
      <c r="G10" s="6" t="s">
        <v>55</v>
      </c>
      <c r="H10" s="8">
        <v>209853.21</v>
      </c>
      <c r="I10" s="8">
        <v>0</v>
      </c>
      <c r="J10" s="8">
        <v>17837.52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/>
      <c r="Q10" s="10"/>
      <c r="R10" s="10"/>
      <c r="S10" s="8"/>
      <c r="BQ10" s="8"/>
    </row>
    <row r="11" spans="1:76" ht="13.5" customHeight="1" x14ac:dyDescent="0.3">
      <c r="A11" s="5">
        <v>419</v>
      </c>
      <c r="B11" s="6" t="s">
        <v>22</v>
      </c>
      <c r="C11" s="7">
        <v>1104091</v>
      </c>
      <c r="D11" s="11">
        <v>1151427</v>
      </c>
      <c r="E11" s="5" t="s">
        <v>56</v>
      </c>
      <c r="F11" s="5" t="s">
        <v>57</v>
      </c>
      <c r="G11" s="5" t="s">
        <v>58</v>
      </c>
      <c r="H11" s="8">
        <v>17216.669999999998</v>
      </c>
      <c r="I11" s="8">
        <v>0</v>
      </c>
      <c r="J11" s="8">
        <v>1463.42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/>
      <c r="Q11" s="10"/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7">
        <v>9002042</v>
      </c>
      <c r="D12" s="11">
        <v>1151437</v>
      </c>
      <c r="E12" s="5" t="s">
        <v>59</v>
      </c>
      <c r="F12" s="5" t="s">
        <v>60</v>
      </c>
      <c r="G12" s="5" t="s">
        <v>61</v>
      </c>
      <c r="H12" s="8">
        <v>26823.01</v>
      </c>
      <c r="I12" s="8">
        <v>0</v>
      </c>
      <c r="J12" s="8">
        <v>2279.96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/>
      <c r="Q12" s="10"/>
      <c r="R12" s="10"/>
      <c r="S12" s="8"/>
      <c r="BJ12" s="8"/>
    </row>
    <row r="13" spans="1:76" ht="13.5" customHeight="1" x14ac:dyDescent="0.3">
      <c r="A13" s="5">
        <v>419</v>
      </c>
      <c r="B13" s="6" t="s">
        <v>22</v>
      </c>
      <c r="C13" s="6">
        <v>2104007</v>
      </c>
      <c r="D13" s="6">
        <v>1165728</v>
      </c>
      <c r="E13" s="6" t="s">
        <v>27</v>
      </c>
      <c r="F13" s="5" t="s">
        <v>123</v>
      </c>
      <c r="G13" s="6" t="s">
        <v>124</v>
      </c>
      <c r="H13" s="8">
        <v>14851.25</v>
      </c>
      <c r="I13" s="8">
        <v>0</v>
      </c>
      <c r="J13" s="8">
        <v>1262.3599999999999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/>
      <c r="Q13" s="10"/>
      <c r="R13" s="10"/>
      <c r="S13" s="8"/>
      <c r="BQ13" s="8"/>
    </row>
    <row r="14" spans="1:76" ht="13.5" customHeight="1" x14ac:dyDescent="0.3">
      <c r="A14" s="5">
        <v>419</v>
      </c>
      <c r="B14" s="6" t="s">
        <v>22</v>
      </c>
      <c r="C14">
        <v>2110007</v>
      </c>
      <c r="D14" s="6">
        <v>1169060</v>
      </c>
      <c r="E14" t="s">
        <v>125</v>
      </c>
      <c r="F14" t="s">
        <v>126</v>
      </c>
      <c r="G14" t="s">
        <v>129</v>
      </c>
      <c r="H14" s="8">
        <v>19958.84</v>
      </c>
      <c r="I14" s="8">
        <v>0</v>
      </c>
      <c r="J14" s="8">
        <v>2791.02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/>
      <c r="Q14" s="10"/>
      <c r="R14" s="10"/>
      <c r="S14" s="8"/>
      <c r="BQ14" s="8"/>
    </row>
    <row r="15" spans="1:76" ht="13.5" customHeight="1" x14ac:dyDescent="0.3">
      <c r="A15" s="5">
        <v>419</v>
      </c>
      <c r="B15" s="6" t="s">
        <v>22</v>
      </c>
      <c r="C15">
        <v>2111007</v>
      </c>
      <c r="D15" s="6">
        <v>1169061</v>
      </c>
      <c r="E15" t="s">
        <v>127</v>
      </c>
      <c r="F15" t="s">
        <v>128</v>
      </c>
      <c r="G15" t="s">
        <v>130</v>
      </c>
      <c r="H15" s="8">
        <v>171098.32</v>
      </c>
      <c r="I15" s="8">
        <v>0</v>
      </c>
      <c r="J15" s="8">
        <v>14543.36</v>
      </c>
      <c r="K15" s="8">
        <v>0</v>
      </c>
      <c r="L15" s="8">
        <v>0</v>
      </c>
      <c r="M15" s="8">
        <v>0</v>
      </c>
      <c r="N15" s="8">
        <v>0</v>
      </c>
      <c r="O15" s="9">
        <v>0</v>
      </c>
      <c r="P15" s="10"/>
      <c r="Q15" s="10"/>
      <c r="R15" s="10"/>
      <c r="S15" s="8"/>
      <c r="BQ15" s="8"/>
    </row>
    <row r="16" spans="1:76" s="22" customFormat="1" ht="13.5" customHeight="1" x14ac:dyDescent="0.3">
      <c r="A16" s="21">
        <v>419</v>
      </c>
      <c r="B16" s="22" t="s">
        <v>15</v>
      </c>
      <c r="C16" s="23">
        <v>2006007</v>
      </c>
      <c r="D16" s="24">
        <v>1165125</v>
      </c>
      <c r="E16" s="21" t="s">
        <v>62</v>
      </c>
      <c r="F16" s="21" t="s">
        <v>63</v>
      </c>
      <c r="G16" s="21" t="s">
        <v>64</v>
      </c>
      <c r="H16" s="8">
        <v>899370.9</v>
      </c>
      <c r="I16" s="25">
        <v>0</v>
      </c>
      <c r="J16" s="8">
        <v>76446.53</v>
      </c>
      <c r="K16" s="25">
        <v>0</v>
      </c>
      <c r="L16" s="25">
        <v>0</v>
      </c>
      <c r="M16" s="25">
        <v>0</v>
      </c>
      <c r="N16" s="25">
        <v>0</v>
      </c>
      <c r="O16" s="26">
        <v>0</v>
      </c>
      <c r="P16" s="27"/>
      <c r="Q16" s="27"/>
      <c r="R16" s="27"/>
      <c r="S16" s="25"/>
      <c r="BJ16" s="25"/>
    </row>
    <row r="17" spans="1:62" ht="13.5" customHeight="1" x14ac:dyDescent="0.3">
      <c r="A17" s="5">
        <v>419</v>
      </c>
      <c r="B17" s="6" t="s">
        <v>22</v>
      </c>
      <c r="C17" s="7">
        <v>811210</v>
      </c>
      <c r="D17" s="11">
        <v>1151428</v>
      </c>
      <c r="E17" s="5" t="s">
        <v>65</v>
      </c>
      <c r="F17" s="5" t="s">
        <v>66</v>
      </c>
      <c r="G17" s="5" t="s">
        <v>67</v>
      </c>
      <c r="H17" s="8">
        <v>470470.91</v>
      </c>
      <c r="I17" s="25">
        <v>0</v>
      </c>
      <c r="J17" s="8">
        <v>39990.03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/>
      <c r="Q17" s="10"/>
      <c r="R17" s="10"/>
      <c r="S17" s="8"/>
      <c r="BJ17" s="8"/>
    </row>
    <row r="18" spans="1:62" ht="13.5" customHeight="1" x14ac:dyDescent="0.3">
      <c r="A18" s="5">
        <v>419</v>
      </c>
      <c r="B18" s="6" t="s">
        <v>22</v>
      </c>
      <c r="C18" s="7">
        <v>1602007</v>
      </c>
      <c r="D18" s="11">
        <v>1151434</v>
      </c>
      <c r="E18" s="5" t="s">
        <v>41</v>
      </c>
      <c r="F18" s="5" t="s">
        <v>42</v>
      </c>
      <c r="G18" s="5" t="s">
        <v>43</v>
      </c>
      <c r="H18" s="8">
        <v>209853.21</v>
      </c>
      <c r="I18" s="25">
        <v>0</v>
      </c>
      <c r="J18" s="8">
        <v>17837.52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/>
      <c r="Q18" s="10"/>
      <c r="R18" s="10"/>
      <c r="S18" s="8"/>
      <c r="BJ18" s="8"/>
    </row>
    <row r="19" spans="1:62" ht="13.5" customHeight="1" x14ac:dyDescent="0.3">
      <c r="A19" s="5">
        <v>419</v>
      </c>
      <c r="B19" s="6" t="s">
        <v>22</v>
      </c>
      <c r="C19" s="7">
        <v>2002056</v>
      </c>
      <c r="D19" s="11">
        <v>1162384</v>
      </c>
      <c r="E19" s="5" t="s">
        <v>68</v>
      </c>
      <c r="F19" s="5" t="s">
        <v>69</v>
      </c>
      <c r="G19" s="5" t="s">
        <v>70</v>
      </c>
      <c r="H19" s="8">
        <v>470470.91</v>
      </c>
      <c r="I19" s="25">
        <v>0</v>
      </c>
      <c r="J19" s="8">
        <v>39990.03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/>
      <c r="Q19" s="10"/>
      <c r="R19" s="10"/>
      <c r="S19" s="8"/>
      <c r="BJ19" s="8"/>
    </row>
    <row r="20" spans="1:62" ht="13.5" customHeight="1" x14ac:dyDescent="0.3">
      <c r="A20" s="5">
        <v>419</v>
      </c>
      <c r="B20" s="6" t="s">
        <v>22</v>
      </c>
      <c r="C20" s="7">
        <v>9205015</v>
      </c>
      <c r="D20" s="11">
        <v>1151430</v>
      </c>
      <c r="E20" s="5" t="s">
        <v>74</v>
      </c>
      <c r="F20" s="5" t="s">
        <v>75</v>
      </c>
      <c r="G20" s="5" t="s">
        <v>76</v>
      </c>
      <c r="H20" s="8">
        <v>1648846.65</v>
      </c>
      <c r="I20" s="25">
        <v>0</v>
      </c>
      <c r="J20" s="8">
        <v>140151.97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/>
      <c r="Q20" s="10"/>
      <c r="R20" s="10"/>
      <c r="S20" s="8"/>
      <c r="BJ20" s="8"/>
    </row>
    <row r="21" spans="1:62" ht="13.5" customHeight="1" x14ac:dyDescent="0.3">
      <c r="A21" s="5">
        <v>419</v>
      </c>
      <c r="B21" s="6" t="s">
        <v>15</v>
      </c>
      <c r="C21" s="7">
        <v>1910028</v>
      </c>
      <c r="D21" s="11">
        <v>1157546</v>
      </c>
      <c r="E21" s="5" t="s">
        <v>77</v>
      </c>
      <c r="F21" s="5" t="s">
        <v>78</v>
      </c>
      <c r="G21" s="5" t="s">
        <v>79</v>
      </c>
      <c r="H21" s="8">
        <v>349755.35</v>
      </c>
      <c r="I21" s="25">
        <v>0</v>
      </c>
      <c r="J21" s="8">
        <v>29729.200000000001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/>
      <c r="Q21" s="10"/>
      <c r="R21" s="10"/>
      <c r="S21" s="8"/>
      <c r="BJ21" s="8"/>
    </row>
    <row r="22" spans="1:62" ht="13.5" customHeight="1" x14ac:dyDescent="0.3">
      <c r="A22" s="5">
        <v>419</v>
      </c>
      <c r="B22" s="6" t="s">
        <v>22</v>
      </c>
      <c r="C22" s="7">
        <v>910056</v>
      </c>
      <c r="D22" s="11">
        <v>1151439</v>
      </c>
      <c r="E22" s="5" t="s">
        <v>80</v>
      </c>
      <c r="F22" s="5" t="s">
        <v>81</v>
      </c>
      <c r="G22" s="5" t="s">
        <v>82</v>
      </c>
      <c r="H22" s="8">
        <v>801939.05</v>
      </c>
      <c r="I22" s="25">
        <v>0</v>
      </c>
      <c r="J22" s="8">
        <v>68164.820000000007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/>
      <c r="Q22" s="10"/>
      <c r="R22" s="10"/>
      <c r="S22" s="8"/>
      <c r="AZ22" s="8"/>
      <c r="BJ22" s="8"/>
    </row>
    <row r="23" spans="1:62" ht="13.5" customHeight="1" x14ac:dyDescent="0.3">
      <c r="A23" s="5">
        <v>419</v>
      </c>
      <c r="B23" s="6" t="s">
        <v>22</v>
      </c>
      <c r="C23" s="7">
        <v>1501007</v>
      </c>
      <c r="D23" s="11">
        <v>1151429</v>
      </c>
      <c r="E23" s="5" t="s">
        <v>83</v>
      </c>
      <c r="F23" s="5" t="s">
        <v>84</v>
      </c>
      <c r="G23" s="5" t="s">
        <v>85</v>
      </c>
      <c r="H23" s="8">
        <v>529279.77</v>
      </c>
      <c r="I23" s="25">
        <v>0</v>
      </c>
      <c r="J23" s="8">
        <v>44988.78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/>
      <c r="Q23" s="10"/>
      <c r="R23" s="10"/>
      <c r="S23" s="8"/>
      <c r="BJ23" s="8"/>
    </row>
    <row r="24" spans="1:62" ht="13.5" customHeight="1" x14ac:dyDescent="0.3">
      <c r="A24" s="5">
        <v>419</v>
      </c>
      <c r="B24" s="6" t="s">
        <v>22</v>
      </c>
      <c r="C24" s="7">
        <v>404761</v>
      </c>
      <c r="D24" s="11">
        <v>1151441</v>
      </c>
      <c r="E24" s="5" t="s">
        <v>86</v>
      </c>
      <c r="F24" s="5" t="s">
        <v>87</v>
      </c>
      <c r="G24" s="5" t="s">
        <v>88</v>
      </c>
      <c r="H24" s="8">
        <v>411662.05</v>
      </c>
      <c r="I24" s="25">
        <v>0</v>
      </c>
      <c r="J24" s="8">
        <v>34991.269999999997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/>
      <c r="Q24" s="10"/>
      <c r="R24" s="10"/>
      <c r="S24" s="8"/>
      <c r="BJ24" s="8"/>
    </row>
    <row r="25" spans="1:62" ht="13.5" customHeight="1" x14ac:dyDescent="0.3">
      <c r="A25" s="5">
        <v>419</v>
      </c>
      <c r="B25" s="6" t="s">
        <v>22</v>
      </c>
      <c r="C25" s="7">
        <v>7810042</v>
      </c>
      <c r="D25" s="11">
        <v>1151444</v>
      </c>
      <c r="E25" s="5" t="s">
        <v>89</v>
      </c>
      <c r="F25" s="5" t="s">
        <v>90</v>
      </c>
      <c r="G25" s="5" t="s">
        <v>91</v>
      </c>
      <c r="H25" s="8">
        <v>1948636.95</v>
      </c>
      <c r="I25" s="25">
        <v>0</v>
      </c>
      <c r="J25" s="8">
        <v>165634.14000000001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/>
      <c r="Q25" s="10"/>
      <c r="R25" s="10"/>
      <c r="S25" s="8"/>
      <c r="BJ25" s="8"/>
    </row>
    <row r="26" spans="1:62" ht="13.5" customHeight="1" x14ac:dyDescent="0.3">
      <c r="A26" s="5">
        <v>419</v>
      </c>
      <c r="B26" s="6" t="s">
        <v>15</v>
      </c>
      <c r="C26" s="7">
        <v>1208028</v>
      </c>
      <c r="D26" s="11">
        <v>1151688</v>
      </c>
      <c r="E26" s="5" t="s">
        <v>92</v>
      </c>
      <c r="F26" s="5" t="s">
        <v>93</v>
      </c>
      <c r="G26" s="5" t="s">
        <v>94</v>
      </c>
      <c r="H26" s="8">
        <v>411662.05</v>
      </c>
      <c r="I26" s="25">
        <v>0</v>
      </c>
      <c r="J26" s="8">
        <v>34991.269999999997</v>
      </c>
      <c r="K26" s="8">
        <v>0</v>
      </c>
      <c r="L26" s="8">
        <v>0</v>
      </c>
      <c r="M26" s="8">
        <v>0</v>
      </c>
      <c r="N26" s="8">
        <v>0</v>
      </c>
      <c r="O26" s="9">
        <v>0</v>
      </c>
      <c r="P26" s="10"/>
      <c r="Q26" s="10"/>
      <c r="R26" s="10"/>
      <c r="S26" s="8"/>
      <c r="BJ26" s="8"/>
    </row>
    <row r="27" spans="1:62" ht="13.5" customHeight="1" x14ac:dyDescent="0.3">
      <c r="A27" s="5">
        <v>419</v>
      </c>
      <c r="B27" s="6" t="s">
        <v>15</v>
      </c>
      <c r="C27" s="7">
        <v>1903063</v>
      </c>
      <c r="D27" s="11">
        <v>1156591</v>
      </c>
      <c r="E27" s="5" t="s">
        <v>95</v>
      </c>
      <c r="F27" s="5" t="s">
        <v>96</v>
      </c>
      <c r="G27" s="5" t="s">
        <v>97</v>
      </c>
      <c r="H27" s="8">
        <v>349755.35</v>
      </c>
      <c r="I27" s="25">
        <v>0</v>
      </c>
      <c r="J27" s="8">
        <v>29729.200000000001</v>
      </c>
      <c r="K27" s="8">
        <v>0</v>
      </c>
      <c r="L27" s="8">
        <v>0</v>
      </c>
      <c r="M27" s="8">
        <v>0</v>
      </c>
      <c r="N27" s="8">
        <v>0</v>
      </c>
      <c r="O27" s="9">
        <v>0</v>
      </c>
      <c r="P27" s="10"/>
      <c r="Q27" s="10"/>
      <c r="R27" s="10"/>
      <c r="S27" s="8"/>
      <c r="BJ27" s="8"/>
    </row>
    <row r="28" spans="1:62" ht="13.5" customHeight="1" x14ac:dyDescent="0.3">
      <c r="E28" s="5"/>
      <c r="F28" s="5"/>
      <c r="K28" s="8">
        <v>0</v>
      </c>
      <c r="BJ28" s="8"/>
    </row>
    <row r="29" spans="1:62" ht="13.5" customHeight="1" thickBot="1" x14ac:dyDescent="0.35">
      <c r="A29" s="12"/>
      <c r="B29" s="13"/>
      <c r="C29" s="14"/>
      <c r="D29" s="15"/>
      <c r="E29" s="12"/>
      <c r="F29" s="12"/>
      <c r="G29" s="12"/>
      <c r="H29" s="16">
        <f>SUM(H2:H28)</f>
        <v>10091676.880000001</v>
      </c>
      <c r="I29" s="16">
        <f>SUM(I2:I28)</f>
        <v>0</v>
      </c>
      <c r="J29" s="16">
        <f>SUM(J2:J28)</f>
        <v>855195.26</v>
      </c>
      <c r="K29" s="16">
        <f>SUM(K2:K27)</f>
        <v>0</v>
      </c>
      <c r="L29" s="16">
        <f>SUM(L2:L27)</f>
        <v>0</v>
      </c>
      <c r="M29" s="16">
        <f>SUM(M2:M27)</f>
        <v>0</v>
      </c>
      <c r="N29" s="16">
        <f>SUM(N2:N27)</f>
        <v>0</v>
      </c>
      <c r="O29" s="16">
        <f>SUM(O2:O27)</f>
        <v>0</v>
      </c>
      <c r="BJ29" s="8"/>
    </row>
    <row r="30" spans="1:62" ht="13.5" customHeight="1" thickTop="1" x14ac:dyDescent="0.3">
      <c r="E30" s="5"/>
      <c r="F30" s="5"/>
      <c r="H30" s="8">
        <v>301683.94</v>
      </c>
      <c r="I30" s="8">
        <v>15112.55</v>
      </c>
      <c r="J30" s="8">
        <v>25691.329999999998</v>
      </c>
      <c r="BJ30" s="8"/>
    </row>
    <row r="31" spans="1:62" ht="13.5" customHeight="1" x14ac:dyDescent="0.3">
      <c r="E31" s="5"/>
      <c r="F31" s="5"/>
      <c r="H31" s="8">
        <v>-4830108.1100000003</v>
      </c>
      <c r="I31" s="8">
        <v>-344943.78</v>
      </c>
      <c r="J31" s="8">
        <v>-586400.42000000016</v>
      </c>
      <c r="K31" s="8">
        <f>+K30-K29</f>
        <v>0</v>
      </c>
      <c r="BJ31" s="8"/>
    </row>
    <row r="32" spans="1:62" x14ac:dyDescent="0.3">
      <c r="H32" s="8">
        <v>57084.03</v>
      </c>
      <c r="I32" s="8">
        <v>4158.3900000000003</v>
      </c>
      <c r="J32" s="8">
        <v>7069.2200000000012</v>
      </c>
    </row>
    <row r="33" spans="1:69" ht="13.5" customHeight="1" x14ac:dyDescent="0.3">
      <c r="A33" s="17" t="s">
        <v>98</v>
      </c>
      <c r="E33" s="5"/>
      <c r="F33" s="5"/>
      <c r="P33" s="18"/>
      <c r="Q33" s="18"/>
      <c r="BJ33" s="8"/>
    </row>
    <row r="34" spans="1:69" ht="13.5" customHeight="1" x14ac:dyDescent="0.3">
      <c r="A34" s="5">
        <v>419</v>
      </c>
      <c r="B34" s="6" t="s">
        <v>15</v>
      </c>
      <c r="C34" s="7">
        <v>1910021</v>
      </c>
      <c r="D34" s="11">
        <v>1157547</v>
      </c>
      <c r="E34" s="5" t="s">
        <v>71</v>
      </c>
      <c r="F34" s="5" t="s">
        <v>72</v>
      </c>
      <c r="G34" s="5" t="s">
        <v>73</v>
      </c>
      <c r="H34" s="8">
        <v>0</v>
      </c>
      <c r="I34" s="8">
        <v>0</v>
      </c>
      <c r="J34" s="8" t="e">
        <v>#N/A</v>
      </c>
      <c r="K34" s="8">
        <v>0</v>
      </c>
      <c r="L34" s="8">
        <v>0</v>
      </c>
      <c r="M34" s="8">
        <v>0</v>
      </c>
      <c r="N34" s="8">
        <v>0</v>
      </c>
      <c r="O34" s="9">
        <v>0</v>
      </c>
      <c r="P34" s="10"/>
      <c r="Q34" s="10"/>
      <c r="R34" s="10"/>
      <c r="S34" s="8"/>
      <c r="BJ34" s="8"/>
    </row>
    <row r="35" spans="1:69" ht="13.5" customHeight="1" x14ac:dyDescent="0.3">
      <c r="A35" s="5">
        <v>419</v>
      </c>
      <c r="B35" s="6" t="s">
        <v>22</v>
      </c>
      <c r="C35" s="7">
        <v>1910035</v>
      </c>
      <c r="D35" s="6">
        <v>1157545</v>
      </c>
      <c r="E35" s="6" t="s">
        <v>26</v>
      </c>
      <c r="F35" s="5" t="s">
        <v>27</v>
      </c>
      <c r="G35" s="6" t="s">
        <v>28</v>
      </c>
      <c r="H35" s="8" t="e">
        <v>#N/A</v>
      </c>
      <c r="I35" s="8" t="e">
        <v>#N/A</v>
      </c>
      <c r="J35" s="8" t="e">
        <v>#N/A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/>
      <c r="Q35" s="10"/>
      <c r="R35" s="10"/>
      <c r="S35" s="8"/>
      <c r="BQ35" s="8"/>
    </row>
    <row r="36" spans="1:69" ht="13.5" customHeight="1" x14ac:dyDescent="0.3">
      <c r="A36" s="5">
        <v>419</v>
      </c>
      <c r="B36" s="6" t="s">
        <v>22</v>
      </c>
      <c r="C36" s="7">
        <v>1802028</v>
      </c>
      <c r="D36" s="11">
        <v>1152758</v>
      </c>
      <c r="E36" s="5" t="s">
        <v>29</v>
      </c>
      <c r="F36" s="5" t="s">
        <v>30</v>
      </c>
      <c r="G36" s="5" t="s">
        <v>31</v>
      </c>
      <c r="H36" s="8" t="e">
        <v>#N/A</v>
      </c>
      <c r="I36" s="8" t="e">
        <v>#N/A</v>
      </c>
      <c r="J36" s="8" t="e">
        <v>#N/A</v>
      </c>
      <c r="K36" s="8" t="e">
        <f>VLOOKUP(C36,'[3]Mar 2021'!$A$4:$N$15,14,FALSE)</f>
        <v>#N/A</v>
      </c>
      <c r="L36" s="8">
        <v>0</v>
      </c>
      <c r="M36" s="8">
        <v>0</v>
      </c>
      <c r="N36" s="8">
        <v>0</v>
      </c>
      <c r="O36" s="9">
        <v>0</v>
      </c>
      <c r="P36" s="10"/>
      <c r="Q36" s="10"/>
      <c r="R36" s="10"/>
      <c r="S36" s="8"/>
      <c r="BJ36" s="8"/>
    </row>
    <row r="37" spans="1:69" ht="13.5" customHeight="1" x14ac:dyDescent="0.3">
      <c r="A37" s="5">
        <v>419</v>
      </c>
      <c r="B37" s="6" t="s">
        <v>22</v>
      </c>
      <c r="C37" s="7">
        <v>1403028</v>
      </c>
      <c r="D37" s="11">
        <v>1151425</v>
      </c>
      <c r="E37" s="5" t="s">
        <v>99</v>
      </c>
      <c r="F37" s="5" t="s">
        <v>100</v>
      </c>
      <c r="G37" s="5" t="s">
        <v>101</v>
      </c>
      <c r="H37" s="8" t="e">
        <v>#N/A</v>
      </c>
      <c r="I37" s="8" t="e">
        <v>#N/A</v>
      </c>
      <c r="J37" s="8" t="e">
        <v>#N/A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9" ht="13.5" customHeight="1" x14ac:dyDescent="0.3">
      <c r="A38" s="5">
        <v>419</v>
      </c>
      <c r="B38" s="6" t="s">
        <v>22</v>
      </c>
      <c r="C38" s="7">
        <v>807350</v>
      </c>
      <c r="D38" s="11">
        <v>1151426</v>
      </c>
      <c r="E38" s="5" t="s">
        <v>102</v>
      </c>
      <c r="F38" s="5" t="s">
        <v>103</v>
      </c>
      <c r="G38" s="5" t="s">
        <v>104</v>
      </c>
      <c r="H38" s="8" t="e">
        <v>#N/A</v>
      </c>
      <c r="I38" s="8" t="e">
        <v>#N/A</v>
      </c>
      <c r="J38" s="8" t="e">
        <v>#N/A</v>
      </c>
      <c r="K38" s="8">
        <v>0</v>
      </c>
      <c r="L38" s="8">
        <v>0</v>
      </c>
      <c r="M38" s="8">
        <v>0</v>
      </c>
      <c r="N38" s="8">
        <v>0</v>
      </c>
      <c r="O38" s="9">
        <v>0</v>
      </c>
      <c r="P38" s="10"/>
      <c r="Q38" s="10"/>
      <c r="R38" s="10"/>
      <c r="S38" s="8"/>
      <c r="BJ38" s="8"/>
    </row>
    <row r="39" spans="1:69" ht="13.5" customHeight="1" x14ac:dyDescent="0.3">
      <c r="A39" s="5">
        <v>5120</v>
      </c>
      <c r="B39" s="6" t="s">
        <v>22</v>
      </c>
      <c r="C39" s="7">
        <v>710266</v>
      </c>
      <c r="D39" s="11">
        <v>2044673</v>
      </c>
      <c r="E39" s="5" t="s">
        <v>105</v>
      </c>
      <c r="F39" s="5" t="s">
        <v>106</v>
      </c>
      <c r="G39" s="5" t="s">
        <v>107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9">
        <v>0</v>
      </c>
      <c r="P39" s="10"/>
      <c r="Q39" s="10"/>
      <c r="R39" s="10"/>
      <c r="S39" s="8"/>
      <c r="BJ39" s="8"/>
    </row>
    <row r="40" spans="1:69" ht="13.5" customHeight="1" x14ac:dyDescent="0.3">
      <c r="A40" s="5">
        <v>5120</v>
      </c>
      <c r="B40" s="6" t="s">
        <v>22</v>
      </c>
      <c r="C40" s="7">
        <v>1505021</v>
      </c>
      <c r="D40" s="11">
        <v>2044896</v>
      </c>
      <c r="E40" s="5" t="s">
        <v>108</v>
      </c>
      <c r="F40" s="5" t="s">
        <v>109</v>
      </c>
      <c r="G40" s="5" t="s">
        <v>110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9">
        <v>0</v>
      </c>
      <c r="P40" s="10"/>
      <c r="Q40" s="10"/>
      <c r="R40" s="10"/>
      <c r="S40" s="8"/>
      <c r="BJ40" s="8"/>
    </row>
    <row r="41" spans="1:69" ht="13.5" customHeight="1" x14ac:dyDescent="0.3">
      <c r="A41" s="5">
        <v>419</v>
      </c>
      <c r="B41" s="6" t="s">
        <v>22</v>
      </c>
      <c r="C41" s="7">
        <v>1711035</v>
      </c>
      <c r="D41" s="11">
        <v>1152493</v>
      </c>
      <c r="E41" s="5" t="s">
        <v>44</v>
      </c>
      <c r="F41" s="5" t="s">
        <v>45</v>
      </c>
      <c r="G41" s="5" t="s">
        <v>46</v>
      </c>
      <c r="H41" s="8" t="e">
        <v>#N/A</v>
      </c>
      <c r="I41" s="8" t="e">
        <v>#N/A</v>
      </c>
      <c r="J41" s="8" t="e">
        <v>#N/A</v>
      </c>
      <c r="K41" s="8" t="e">
        <f>VLOOKUP(C41,'[3]Feb 2021'!$A$4:$N$17,14,FALSE)</f>
        <v>#N/A</v>
      </c>
      <c r="L41" s="8">
        <v>0</v>
      </c>
      <c r="M41" s="8">
        <v>0</v>
      </c>
      <c r="N41" s="8">
        <v>0</v>
      </c>
      <c r="O41" s="9">
        <v>0</v>
      </c>
      <c r="P41" s="10"/>
      <c r="Q41" s="10"/>
      <c r="R41" s="10"/>
      <c r="S41" s="8"/>
      <c r="BJ41" s="8"/>
    </row>
    <row r="42" spans="1:69" ht="13.5" customHeight="1" x14ac:dyDescent="0.3">
      <c r="E42" s="5"/>
      <c r="F42" s="5"/>
      <c r="P42" s="18"/>
      <c r="Q42" s="18"/>
      <c r="BJ42" s="8"/>
    </row>
    <row r="43" spans="1:69" x14ac:dyDescent="0.3">
      <c r="A43" s="17"/>
      <c r="D43" s="11">
        <v>2002056</v>
      </c>
      <c r="E43" s="6" t="s">
        <v>111</v>
      </c>
      <c r="F43" s="6" t="s">
        <v>70</v>
      </c>
    </row>
    <row r="44" spans="1:69" ht="13.5" customHeight="1" x14ac:dyDescent="0.3">
      <c r="E44" s="5"/>
      <c r="F44" s="5"/>
      <c r="P44" s="18"/>
      <c r="Q44" s="18"/>
      <c r="BJ44" s="8"/>
    </row>
  </sheetData>
  <conditionalFormatting sqref="C26 C9:C10">
    <cfRule type="duplicateValues" dxfId="17" priority="1" stopIfTrue="1"/>
  </conditionalFormatting>
  <conditionalFormatting sqref="F26 F9:F10">
    <cfRule type="duplicateValues" dxfId="16" priority="2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X47"/>
  <sheetViews>
    <sheetView workbookViewId="0">
      <selection sqref="A1:IV65536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94433.94</v>
      </c>
      <c r="I2" s="8">
        <v>0</v>
      </c>
      <c r="J2" s="8">
        <v>8026.88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/>
      <c r="Q2" s="10"/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94433.94</v>
      </c>
      <c r="I3" s="8">
        <v>0</v>
      </c>
      <c r="J3" s="8">
        <v>8026.88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/>
      <c r="Q3" s="10"/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94433.94</v>
      </c>
      <c r="I4" s="8">
        <v>0</v>
      </c>
      <c r="J4" s="8">
        <v>8026.88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/>
      <c r="Q4" s="10"/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1407007</v>
      </c>
      <c r="D5" s="11">
        <v>1151431</v>
      </c>
      <c r="E5" s="5" t="s">
        <v>35</v>
      </c>
      <c r="F5" s="5" t="s">
        <v>36</v>
      </c>
      <c r="G5" s="5" t="s">
        <v>37</v>
      </c>
      <c r="H5" s="8">
        <v>167882.57</v>
      </c>
      <c r="I5" s="8">
        <v>0</v>
      </c>
      <c r="J5" s="8">
        <v>16308.58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/>
      <c r="Q5" s="10"/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1801056</v>
      </c>
      <c r="D6" s="6">
        <v>1152702</v>
      </c>
      <c r="E6" s="6" t="s">
        <v>38</v>
      </c>
      <c r="F6" s="5" t="s">
        <v>39</v>
      </c>
      <c r="G6" s="6" t="s">
        <v>40</v>
      </c>
      <c r="H6" s="8">
        <v>187331.96</v>
      </c>
      <c r="I6" s="8">
        <v>0</v>
      </c>
      <c r="J6" s="8">
        <v>15923.22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/>
      <c r="Q6" s="10"/>
      <c r="R6" s="10"/>
      <c r="S6" s="8"/>
      <c r="BQ6" s="8"/>
    </row>
    <row r="7" spans="1:76" ht="13.5" customHeight="1" x14ac:dyDescent="0.3">
      <c r="A7" s="5">
        <v>419</v>
      </c>
      <c r="B7" s="6" t="s">
        <v>22</v>
      </c>
      <c r="C7" s="7">
        <v>1908014</v>
      </c>
      <c r="D7" s="6">
        <v>1157345</v>
      </c>
      <c r="E7" s="5" t="s">
        <v>47</v>
      </c>
      <c r="F7" s="5" t="s">
        <v>48</v>
      </c>
      <c r="G7" s="5" t="s">
        <v>49</v>
      </c>
      <c r="H7" s="8">
        <v>167882.57</v>
      </c>
      <c r="I7" s="8">
        <v>0</v>
      </c>
      <c r="J7" s="8">
        <v>14270.02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/>
      <c r="Q7" s="10"/>
      <c r="R7" s="10"/>
      <c r="S7" s="8"/>
      <c r="BJ7" s="8"/>
    </row>
    <row r="8" spans="1:76" ht="13.5" customHeight="1" x14ac:dyDescent="0.3">
      <c r="A8" s="5">
        <v>419</v>
      </c>
      <c r="B8" s="6" t="s">
        <v>22</v>
      </c>
      <c r="C8" s="7">
        <v>1104133</v>
      </c>
      <c r="D8" s="11">
        <v>1151436</v>
      </c>
      <c r="E8" s="5" t="s">
        <v>50</v>
      </c>
      <c r="F8" s="5" t="s">
        <v>51</v>
      </c>
      <c r="G8" s="5" t="s">
        <v>52</v>
      </c>
      <c r="H8" s="8">
        <v>203857.4</v>
      </c>
      <c r="I8" s="8">
        <v>0</v>
      </c>
      <c r="J8" s="8">
        <v>17327.88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/>
      <c r="Q8" s="10"/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1910042</v>
      </c>
      <c r="D9" s="6">
        <v>1157544</v>
      </c>
      <c r="E9" s="6" t="s">
        <v>53</v>
      </c>
      <c r="F9" s="5" t="s">
        <v>54</v>
      </c>
      <c r="G9" s="6" t="s">
        <v>55</v>
      </c>
      <c r="H9" s="8">
        <v>209853.21</v>
      </c>
      <c r="I9" s="8">
        <v>0</v>
      </c>
      <c r="J9" s="8">
        <v>17837.52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/>
      <c r="Q9" s="10"/>
      <c r="R9" s="10"/>
      <c r="S9" s="8"/>
      <c r="BQ9" s="8"/>
    </row>
    <row r="10" spans="1:76" ht="13.5" customHeight="1" x14ac:dyDescent="0.3">
      <c r="A10" s="5">
        <v>419</v>
      </c>
      <c r="B10" s="6" t="s">
        <v>22</v>
      </c>
      <c r="C10" s="7">
        <v>1104091</v>
      </c>
      <c r="D10" s="11">
        <v>1151427</v>
      </c>
      <c r="E10" s="5" t="s">
        <v>56</v>
      </c>
      <c r="F10" s="5" t="s">
        <v>57</v>
      </c>
      <c r="G10" s="5" t="s">
        <v>58</v>
      </c>
      <c r="H10" s="8">
        <v>17216.669999999998</v>
      </c>
      <c r="I10" s="8">
        <v>0</v>
      </c>
      <c r="J10" s="8">
        <v>1463.42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/>
      <c r="Q10" s="10"/>
      <c r="R10" s="10"/>
      <c r="S10" s="8"/>
      <c r="BJ10" s="8"/>
    </row>
    <row r="11" spans="1:76" ht="13.5" customHeight="1" x14ac:dyDescent="0.3">
      <c r="A11" s="5">
        <v>419</v>
      </c>
      <c r="B11" s="6" t="s">
        <v>22</v>
      </c>
      <c r="C11" s="7">
        <v>9002042</v>
      </c>
      <c r="D11" s="11">
        <v>1151437</v>
      </c>
      <c r="E11" s="5" t="s">
        <v>59</v>
      </c>
      <c r="F11" s="5" t="s">
        <v>60</v>
      </c>
      <c r="G11" s="5" t="s">
        <v>61</v>
      </c>
      <c r="H11" s="8">
        <v>26823.01</v>
      </c>
      <c r="I11" s="8">
        <v>0</v>
      </c>
      <c r="J11" s="8">
        <v>2279.96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/>
      <c r="Q11" s="10"/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6">
        <v>2104007</v>
      </c>
      <c r="D12" s="6">
        <v>1165728</v>
      </c>
      <c r="E12" s="6" t="s">
        <v>27</v>
      </c>
      <c r="F12" s="5" t="s">
        <v>123</v>
      </c>
      <c r="G12" s="6" t="s">
        <v>124</v>
      </c>
      <c r="H12" s="8">
        <v>14851.25</v>
      </c>
      <c r="I12" s="8">
        <v>0</v>
      </c>
      <c r="J12" s="8">
        <v>1262.3599999999999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/>
      <c r="Q12" s="10"/>
      <c r="R12" s="10"/>
      <c r="S12" s="8"/>
      <c r="BQ12" s="8"/>
    </row>
    <row r="13" spans="1:76" ht="13.5" customHeight="1" x14ac:dyDescent="0.3">
      <c r="A13" s="5">
        <v>419</v>
      </c>
      <c r="B13" s="6" t="s">
        <v>22</v>
      </c>
      <c r="C13">
        <v>2110007</v>
      </c>
      <c r="D13" s="6">
        <v>1169060</v>
      </c>
      <c r="E13" t="s">
        <v>125</v>
      </c>
      <c r="F13" t="s">
        <v>126</v>
      </c>
      <c r="G13" t="s">
        <v>129</v>
      </c>
      <c r="H13" s="8">
        <v>19958.84</v>
      </c>
      <c r="I13" s="8">
        <v>0</v>
      </c>
      <c r="J13" s="8">
        <v>1696.5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/>
      <c r="Q13" s="10"/>
      <c r="R13" s="10"/>
      <c r="S13" s="8"/>
      <c r="BQ13" s="8"/>
    </row>
    <row r="14" spans="1:76" ht="13.5" customHeight="1" x14ac:dyDescent="0.3">
      <c r="A14" s="5">
        <v>419</v>
      </c>
      <c r="B14" s="6" t="s">
        <v>22</v>
      </c>
      <c r="C14">
        <v>2111007</v>
      </c>
      <c r="D14" s="6">
        <v>1169061</v>
      </c>
      <c r="E14" t="s">
        <v>127</v>
      </c>
      <c r="F14" t="s">
        <v>128</v>
      </c>
      <c r="G14" t="s">
        <v>130</v>
      </c>
      <c r="H14" s="8">
        <v>171098.32</v>
      </c>
      <c r="I14" s="8">
        <v>0</v>
      </c>
      <c r="J14" s="8">
        <v>14543.36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/>
      <c r="Q14" s="10"/>
      <c r="R14" s="10"/>
      <c r="S14" s="8"/>
      <c r="BQ14" s="8"/>
    </row>
    <row r="15" spans="1:76" s="22" customFormat="1" ht="13.5" customHeight="1" x14ac:dyDescent="0.3">
      <c r="A15" s="21">
        <v>419</v>
      </c>
      <c r="B15" s="22" t="s">
        <v>15</v>
      </c>
      <c r="C15" s="23">
        <v>2006007</v>
      </c>
      <c r="D15" s="24">
        <v>1165125</v>
      </c>
      <c r="E15" s="21" t="s">
        <v>62</v>
      </c>
      <c r="F15" s="21" t="s">
        <v>63</v>
      </c>
      <c r="G15" s="21" t="s">
        <v>64</v>
      </c>
      <c r="H15" s="8">
        <v>899370.9</v>
      </c>
      <c r="I15" s="8">
        <v>0</v>
      </c>
      <c r="J15" s="8">
        <v>76446.53</v>
      </c>
      <c r="K15" s="25">
        <v>0</v>
      </c>
      <c r="L15" s="25">
        <v>0</v>
      </c>
      <c r="M15" s="25">
        <v>0</v>
      </c>
      <c r="N15" s="25">
        <v>0</v>
      </c>
      <c r="O15" s="26">
        <v>0</v>
      </c>
      <c r="P15" s="27"/>
      <c r="Q15" s="27"/>
      <c r="R15" s="27"/>
      <c r="S15" s="25"/>
      <c r="BJ15" s="25"/>
    </row>
    <row r="16" spans="1:76" ht="13.5" customHeight="1" x14ac:dyDescent="0.3">
      <c r="A16" s="5">
        <v>419</v>
      </c>
      <c r="B16" s="6" t="s">
        <v>22</v>
      </c>
      <c r="C16" s="7">
        <v>811210</v>
      </c>
      <c r="D16" s="11">
        <v>1151428</v>
      </c>
      <c r="E16" s="5" t="s">
        <v>65</v>
      </c>
      <c r="F16" s="5" t="s">
        <v>66</v>
      </c>
      <c r="G16" s="5" t="s">
        <v>67</v>
      </c>
      <c r="H16" s="8">
        <v>470470.91</v>
      </c>
      <c r="I16" s="8">
        <v>0</v>
      </c>
      <c r="J16" s="8">
        <v>39990.03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0"/>
      <c r="Q16" s="10"/>
      <c r="R16" s="10"/>
      <c r="S16" s="8"/>
      <c r="BJ16" s="8"/>
    </row>
    <row r="17" spans="1:62" ht="13.5" customHeight="1" x14ac:dyDescent="0.3">
      <c r="A17" s="5">
        <v>419</v>
      </c>
      <c r="B17" s="6" t="s">
        <v>22</v>
      </c>
      <c r="C17" s="7">
        <v>1602007</v>
      </c>
      <c r="D17" s="11">
        <v>1151434</v>
      </c>
      <c r="E17" s="5" t="s">
        <v>41</v>
      </c>
      <c r="F17" s="5" t="s">
        <v>42</v>
      </c>
      <c r="G17" s="5" t="s">
        <v>43</v>
      </c>
      <c r="H17" s="8">
        <v>209853.21</v>
      </c>
      <c r="I17" s="8">
        <v>0</v>
      </c>
      <c r="J17" s="8">
        <v>17837.52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/>
      <c r="Q17" s="10"/>
      <c r="R17" s="10"/>
      <c r="S17" s="8"/>
      <c r="BJ17" s="8"/>
    </row>
    <row r="18" spans="1:62" ht="13.5" customHeight="1" x14ac:dyDescent="0.3">
      <c r="A18" s="5">
        <v>419</v>
      </c>
      <c r="B18" s="6" t="s">
        <v>22</v>
      </c>
      <c r="C18" s="7">
        <v>2002056</v>
      </c>
      <c r="D18" s="11">
        <v>1162384</v>
      </c>
      <c r="E18" s="5" t="s">
        <v>68</v>
      </c>
      <c r="F18" s="5" t="s">
        <v>69</v>
      </c>
      <c r="G18" s="5" t="s">
        <v>70</v>
      </c>
      <c r="H18" s="8">
        <v>470470.91</v>
      </c>
      <c r="I18" s="8">
        <v>0</v>
      </c>
      <c r="J18" s="8">
        <v>39990.03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/>
      <c r="Q18" s="10"/>
      <c r="R18" s="10"/>
      <c r="S18" s="8"/>
      <c r="BJ18" s="8"/>
    </row>
    <row r="19" spans="1:62" ht="13.5" customHeight="1" x14ac:dyDescent="0.3">
      <c r="A19" s="5">
        <v>419</v>
      </c>
      <c r="B19" s="6" t="s">
        <v>22</v>
      </c>
      <c r="C19" s="7">
        <v>9205015</v>
      </c>
      <c r="D19" s="11">
        <v>1151430</v>
      </c>
      <c r="E19" s="5" t="s">
        <v>74</v>
      </c>
      <c r="F19" s="5" t="s">
        <v>75</v>
      </c>
      <c r="G19" s="5" t="s">
        <v>76</v>
      </c>
      <c r="H19" s="8">
        <v>1648846.65</v>
      </c>
      <c r="I19" s="8">
        <v>0</v>
      </c>
      <c r="J19" s="8">
        <v>140151.97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/>
      <c r="Q19" s="10"/>
      <c r="R19" s="10"/>
      <c r="S19" s="8"/>
      <c r="BJ19" s="8"/>
    </row>
    <row r="20" spans="1:62" ht="13.5" customHeight="1" x14ac:dyDescent="0.3">
      <c r="A20" s="5">
        <v>419</v>
      </c>
      <c r="B20" s="6" t="s">
        <v>15</v>
      </c>
      <c r="C20" s="7">
        <v>1910028</v>
      </c>
      <c r="D20" s="11">
        <v>1157546</v>
      </c>
      <c r="E20" s="5" t="s">
        <v>77</v>
      </c>
      <c r="F20" s="5" t="s">
        <v>78</v>
      </c>
      <c r="G20" s="5" t="s">
        <v>79</v>
      </c>
      <c r="H20" s="8">
        <v>349755.35</v>
      </c>
      <c r="I20" s="8">
        <v>0</v>
      </c>
      <c r="J20" s="8">
        <v>29729.200000000001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/>
      <c r="Q20" s="10"/>
      <c r="R20" s="10"/>
      <c r="S20" s="8"/>
      <c r="BJ20" s="8"/>
    </row>
    <row r="21" spans="1:62" ht="13.5" customHeight="1" x14ac:dyDescent="0.3">
      <c r="A21" s="5">
        <v>419</v>
      </c>
      <c r="B21" s="6" t="s">
        <v>22</v>
      </c>
      <c r="C21" s="7">
        <v>910056</v>
      </c>
      <c r="D21" s="11">
        <v>1151439</v>
      </c>
      <c r="E21" s="5" t="s">
        <v>80</v>
      </c>
      <c r="F21" s="5" t="s">
        <v>81</v>
      </c>
      <c r="G21" s="5" t="s">
        <v>82</v>
      </c>
      <c r="H21" s="8">
        <v>801939.05</v>
      </c>
      <c r="I21" s="8">
        <v>0</v>
      </c>
      <c r="J21" s="8">
        <v>68164.820000000007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/>
      <c r="Q21" s="10"/>
      <c r="R21" s="10"/>
      <c r="S21" s="8"/>
      <c r="AZ21" s="8"/>
      <c r="BJ21" s="8"/>
    </row>
    <row r="22" spans="1:62" ht="13.5" customHeight="1" x14ac:dyDescent="0.3">
      <c r="A22" s="5">
        <v>419</v>
      </c>
      <c r="B22" s="6" t="s">
        <v>22</v>
      </c>
      <c r="C22" s="7">
        <v>1908007</v>
      </c>
      <c r="D22" s="6">
        <v>1157344</v>
      </c>
      <c r="E22" s="5" t="s">
        <v>32</v>
      </c>
      <c r="F22" s="5" t="s">
        <v>33</v>
      </c>
      <c r="G22" s="5" t="s">
        <v>34</v>
      </c>
      <c r="H22" s="8">
        <v>209853.21</v>
      </c>
      <c r="I22" s="8">
        <v>0</v>
      </c>
      <c r="J22" s="8">
        <v>17837.52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/>
      <c r="Q22" s="10"/>
      <c r="R22" s="10"/>
      <c r="S22" s="8"/>
      <c r="BJ22" s="8"/>
    </row>
    <row r="23" spans="1:62" ht="13.5" customHeight="1" x14ac:dyDescent="0.3">
      <c r="A23" s="5">
        <v>419</v>
      </c>
      <c r="B23" s="6" t="s">
        <v>22</v>
      </c>
      <c r="C23" s="7">
        <v>1501007</v>
      </c>
      <c r="D23" s="11">
        <v>1151429</v>
      </c>
      <c r="E23" s="5" t="s">
        <v>83</v>
      </c>
      <c r="F23" s="5" t="s">
        <v>84</v>
      </c>
      <c r="G23" s="5" t="s">
        <v>85</v>
      </c>
      <c r="H23" s="8">
        <v>529279.77</v>
      </c>
      <c r="I23" s="8">
        <v>0</v>
      </c>
      <c r="J23" s="8">
        <v>44988.78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/>
      <c r="Q23" s="10"/>
      <c r="R23" s="10"/>
      <c r="S23" s="8"/>
      <c r="BJ23" s="8"/>
    </row>
    <row r="24" spans="1:62" ht="13.5" customHeight="1" x14ac:dyDescent="0.3">
      <c r="A24" s="5">
        <v>419</v>
      </c>
      <c r="B24" s="6" t="s">
        <v>22</v>
      </c>
      <c r="C24" s="7">
        <v>404761</v>
      </c>
      <c r="D24" s="11">
        <v>1151441</v>
      </c>
      <c r="E24" s="5" t="s">
        <v>86</v>
      </c>
      <c r="F24" s="5" t="s">
        <v>87</v>
      </c>
      <c r="G24" s="5" t="s">
        <v>88</v>
      </c>
      <c r="H24" s="8">
        <v>411662.05</v>
      </c>
      <c r="I24" s="8">
        <v>0</v>
      </c>
      <c r="J24" s="8">
        <v>34991.269999999997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/>
      <c r="Q24" s="10"/>
      <c r="R24" s="10"/>
      <c r="S24" s="8"/>
      <c r="BJ24" s="8"/>
    </row>
    <row r="25" spans="1:62" ht="13.5" customHeight="1" x14ac:dyDescent="0.3">
      <c r="A25" s="5">
        <v>419</v>
      </c>
      <c r="B25" s="6" t="s">
        <v>22</v>
      </c>
      <c r="C25" s="7">
        <v>7810042</v>
      </c>
      <c r="D25" s="11">
        <v>1151444</v>
      </c>
      <c r="E25" s="5" t="s">
        <v>89</v>
      </c>
      <c r="F25" s="5" t="s">
        <v>90</v>
      </c>
      <c r="G25" s="5" t="s">
        <v>91</v>
      </c>
      <c r="H25" s="8">
        <v>1948636.95</v>
      </c>
      <c r="I25" s="8">
        <v>0</v>
      </c>
      <c r="J25" s="8">
        <v>165634.14000000001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/>
      <c r="Q25" s="10"/>
      <c r="R25" s="10"/>
      <c r="S25" s="8"/>
      <c r="BJ25" s="8"/>
    </row>
    <row r="26" spans="1:62" ht="13.5" customHeight="1" x14ac:dyDescent="0.3">
      <c r="A26" s="5">
        <v>419</v>
      </c>
      <c r="B26" s="6" t="s">
        <v>15</v>
      </c>
      <c r="C26" s="7">
        <v>1208028</v>
      </c>
      <c r="D26" s="11">
        <v>1151688</v>
      </c>
      <c r="E26" s="5" t="s">
        <v>92</v>
      </c>
      <c r="F26" s="5" t="s">
        <v>93</v>
      </c>
      <c r="G26" s="5" t="s">
        <v>94</v>
      </c>
      <c r="H26" s="8">
        <v>411662.05</v>
      </c>
      <c r="I26" s="8">
        <v>0</v>
      </c>
      <c r="J26" s="8">
        <v>34991.269999999997</v>
      </c>
      <c r="K26" s="8">
        <v>0</v>
      </c>
      <c r="L26" s="8">
        <v>0</v>
      </c>
      <c r="M26" s="8">
        <v>0</v>
      </c>
      <c r="N26" s="8">
        <v>0</v>
      </c>
      <c r="O26" s="9">
        <v>0</v>
      </c>
      <c r="P26" s="10"/>
      <c r="Q26" s="10"/>
      <c r="R26" s="10"/>
      <c r="S26" s="8"/>
      <c r="BJ26" s="8"/>
    </row>
    <row r="27" spans="1:62" ht="13.5" customHeight="1" x14ac:dyDescent="0.3">
      <c r="A27" s="5">
        <v>419</v>
      </c>
      <c r="B27" s="6" t="s">
        <v>15</v>
      </c>
      <c r="C27" s="7">
        <v>1903063</v>
      </c>
      <c r="D27" s="11">
        <v>1156591</v>
      </c>
      <c r="E27" s="5" t="s">
        <v>95</v>
      </c>
      <c r="F27" s="5" t="s">
        <v>96</v>
      </c>
      <c r="G27" s="5" t="s">
        <v>97</v>
      </c>
      <c r="H27" s="8">
        <v>349755.35</v>
      </c>
      <c r="I27" s="8">
        <v>0</v>
      </c>
      <c r="J27" s="8">
        <v>29729.200000000001</v>
      </c>
      <c r="K27" s="8">
        <v>0</v>
      </c>
      <c r="L27" s="8">
        <v>0</v>
      </c>
      <c r="M27" s="8">
        <v>0</v>
      </c>
      <c r="N27" s="8">
        <v>0</v>
      </c>
      <c r="O27" s="9">
        <v>0</v>
      </c>
      <c r="P27" s="10"/>
      <c r="Q27" s="10"/>
      <c r="R27" s="10"/>
      <c r="S27" s="8"/>
      <c r="BJ27" s="8"/>
    </row>
    <row r="28" spans="1:62" ht="13.5" customHeight="1" x14ac:dyDescent="0.3">
      <c r="A28" s="5">
        <v>419</v>
      </c>
      <c r="B28" s="6" t="s">
        <v>15</v>
      </c>
      <c r="C28" s="7">
        <v>2112063</v>
      </c>
      <c r="D28" s="6">
        <v>1165725</v>
      </c>
      <c r="E28" t="s">
        <v>131</v>
      </c>
      <c r="F28" t="s">
        <v>132</v>
      </c>
      <c r="G28" t="s">
        <v>133</v>
      </c>
      <c r="H28" s="8">
        <v>1648846.65</v>
      </c>
      <c r="I28" s="8">
        <v>0</v>
      </c>
      <c r="J28" s="8">
        <v>140151.97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10"/>
      <c r="Q28" s="10"/>
      <c r="R28" s="10"/>
      <c r="S28" s="8"/>
      <c r="BJ28" s="8"/>
    </row>
    <row r="29" spans="1:62" ht="13.5" customHeight="1" x14ac:dyDescent="0.3">
      <c r="A29" s="5">
        <v>419</v>
      </c>
      <c r="B29" s="6" t="s">
        <v>15</v>
      </c>
      <c r="C29" s="7">
        <v>2112056</v>
      </c>
      <c r="D29" s="6">
        <v>1151788</v>
      </c>
      <c r="E29" t="s">
        <v>135</v>
      </c>
      <c r="F29" t="s">
        <v>134</v>
      </c>
      <c r="G29" t="s">
        <v>136</v>
      </c>
      <c r="H29" s="8">
        <v>1249126.25</v>
      </c>
      <c r="I29" s="8">
        <v>0</v>
      </c>
      <c r="J29" s="8">
        <v>106175.73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10"/>
      <c r="Q29" s="10"/>
      <c r="R29" s="10"/>
      <c r="S29" s="8"/>
      <c r="BJ29" s="8"/>
    </row>
    <row r="30" spans="1:62" ht="13.5" customHeight="1" x14ac:dyDescent="0.3">
      <c r="A30" s="5">
        <v>419</v>
      </c>
      <c r="B30" s="6" t="s">
        <v>15</v>
      </c>
      <c r="C30" s="7">
        <v>2112049</v>
      </c>
      <c r="D30" s="6">
        <v>1169062</v>
      </c>
      <c r="E30" t="s">
        <v>137</v>
      </c>
      <c r="F30" t="s">
        <v>138</v>
      </c>
      <c r="G30" t="s">
        <v>139</v>
      </c>
      <c r="H30" s="8">
        <v>209853.21</v>
      </c>
      <c r="I30" s="8">
        <v>0</v>
      </c>
      <c r="J30" s="8">
        <v>17837.52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10"/>
      <c r="Q30" s="10"/>
      <c r="R30" s="10"/>
      <c r="S30" s="8"/>
      <c r="BJ30" s="8"/>
    </row>
    <row r="31" spans="1:62" ht="13.5" customHeight="1" x14ac:dyDescent="0.3">
      <c r="E31" s="5"/>
      <c r="F31" s="5"/>
      <c r="BJ31" s="8"/>
    </row>
    <row r="32" spans="1:62" ht="13.5" customHeight="1" thickBot="1" x14ac:dyDescent="0.35">
      <c r="A32" s="12"/>
      <c r="B32" s="13"/>
      <c r="C32" s="14"/>
      <c r="D32" s="15"/>
      <c r="E32" s="12"/>
      <c r="F32" s="12"/>
      <c r="G32" s="12"/>
      <c r="H32" s="16">
        <f t="shared" ref="H32:O32" si="0">SUM(H2:H31)</f>
        <v>13289440.090000002</v>
      </c>
      <c r="I32" s="16">
        <f t="shared" si="0"/>
        <v>0</v>
      </c>
      <c r="J32" s="16">
        <f t="shared" si="0"/>
        <v>1131640.9600000002</v>
      </c>
      <c r="K32" s="16">
        <f t="shared" si="0"/>
        <v>0</v>
      </c>
      <c r="L32" s="16">
        <f t="shared" si="0"/>
        <v>0</v>
      </c>
      <c r="M32" s="16">
        <f t="shared" si="0"/>
        <v>0</v>
      </c>
      <c r="N32" s="16">
        <f t="shared" si="0"/>
        <v>0</v>
      </c>
      <c r="O32" s="16">
        <f t="shared" si="0"/>
        <v>0</v>
      </c>
      <c r="BJ32" s="8"/>
    </row>
    <row r="33" spans="1:69" ht="13.5" customHeight="1" thickTop="1" x14ac:dyDescent="0.3">
      <c r="E33" s="5"/>
      <c r="F33" s="5"/>
      <c r="H33" s="8">
        <v>301683.94</v>
      </c>
      <c r="I33" s="8">
        <v>15112.55</v>
      </c>
      <c r="J33" s="8">
        <v>25691.329999999998</v>
      </c>
      <c r="BJ33" s="8"/>
    </row>
    <row r="34" spans="1:69" ht="13.5" customHeight="1" x14ac:dyDescent="0.3">
      <c r="E34" s="5"/>
      <c r="F34" s="5"/>
      <c r="H34" s="8">
        <v>-4830108.1100000003</v>
      </c>
      <c r="I34" s="8">
        <v>-344943.78</v>
      </c>
      <c r="J34" s="8">
        <v>-586400.42000000016</v>
      </c>
      <c r="K34" s="8">
        <f>+K33-K32</f>
        <v>0</v>
      </c>
      <c r="M34" s="8">
        <f>230*60</f>
        <v>13800</v>
      </c>
      <c r="BJ34" s="8"/>
    </row>
    <row r="35" spans="1:69" x14ac:dyDescent="0.3">
      <c r="H35" s="8">
        <v>57084.03</v>
      </c>
      <c r="I35" s="8">
        <v>4158.3900000000003</v>
      </c>
      <c r="J35" s="8">
        <v>7069.2200000000012</v>
      </c>
    </row>
    <row r="36" spans="1:69" ht="13.5" customHeight="1" x14ac:dyDescent="0.3">
      <c r="A36" s="17" t="s">
        <v>98</v>
      </c>
      <c r="E36" s="5"/>
      <c r="F36" s="5"/>
      <c r="M36" s="8">
        <f>M34/180</f>
        <v>76.666666666666671</v>
      </c>
      <c r="P36" s="18"/>
      <c r="Q36" s="18"/>
      <c r="BJ36" s="8"/>
    </row>
    <row r="37" spans="1:69" ht="13.5" customHeight="1" x14ac:dyDescent="0.3">
      <c r="A37" s="5">
        <v>419</v>
      </c>
      <c r="B37" s="6" t="s">
        <v>15</v>
      </c>
      <c r="C37" s="7">
        <v>1910021</v>
      </c>
      <c r="D37" s="11">
        <v>1157547</v>
      </c>
      <c r="E37" s="5" t="s">
        <v>71</v>
      </c>
      <c r="F37" s="5" t="s">
        <v>72</v>
      </c>
      <c r="G37" s="5" t="s">
        <v>73</v>
      </c>
      <c r="H37" s="8">
        <v>0</v>
      </c>
      <c r="I37" s="8">
        <v>0</v>
      </c>
      <c r="J37" s="8" t="e">
        <v>#N/A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9" ht="13.5" customHeight="1" x14ac:dyDescent="0.3">
      <c r="A38" s="5">
        <v>419</v>
      </c>
      <c r="B38" s="6" t="s">
        <v>22</v>
      </c>
      <c r="C38" s="7">
        <v>1910035</v>
      </c>
      <c r="D38" s="6">
        <v>1157545</v>
      </c>
      <c r="E38" s="6" t="s">
        <v>26</v>
      </c>
      <c r="F38" s="5" t="s">
        <v>27</v>
      </c>
      <c r="G38" s="6" t="s">
        <v>28</v>
      </c>
      <c r="H38" s="8" t="e">
        <v>#N/A</v>
      </c>
      <c r="I38" s="8" t="e">
        <v>#N/A</v>
      </c>
      <c r="J38" s="8" t="e">
        <v>#N/A</v>
      </c>
      <c r="K38" s="8">
        <v>0</v>
      </c>
      <c r="L38" s="8">
        <v>0</v>
      </c>
      <c r="M38" s="8">
        <v>0</v>
      </c>
      <c r="N38" s="8">
        <v>0</v>
      </c>
      <c r="O38" s="9">
        <v>0</v>
      </c>
      <c r="P38" s="10"/>
      <c r="Q38" s="10"/>
      <c r="R38" s="10"/>
      <c r="S38" s="8"/>
      <c r="BQ38" s="8"/>
    </row>
    <row r="39" spans="1:69" ht="13.5" customHeight="1" x14ac:dyDescent="0.3">
      <c r="A39" s="5">
        <v>419</v>
      </c>
      <c r="B39" s="6" t="s">
        <v>22</v>
      </c>
      <c r="C39" s="7">
        <v>1802028</v>
      </c>
      <c r="D39" s="11">
        <v>1152758</v>
      </c>
      <c r="E39" s="5" t="s">
        <v>29</v>
      </c>
      <c r="F39" s="5" t="s">
        <v>30</v>
      </c>
      <c r="G39" s="5" t="s">
        <v>31</v>
      </c>
      <c r="H39" s="8" t="e">
        <v>#N/A</v>
      </c>
      <c r="I39" s="8" t="e">
        <v>#N/A</v>
      </c>
      <c r="J39" s="8" t="e">
        <v>#N/A</v>
      </c>
      <c r="K39" s="8" t="e">
        <f>VLOOKUP(C39,'[3]Mar 2021'!$A$4:$N$15,14,FALSE)</f>
        <v>#N/A</v>
      </c>
      <c r="L39" s="8">
        <v>0</v>
      </c>
      <c r="M39" s="8">
        <v>0</v>
      </c>
      <c r="N39" s="8">
        <v>0</v>
      </c>
      <c r="O39" s="9">
        <v>0</v>
      </c>
      <c r="P39" s="10"/>
      <c r="Q39" s="10"/>
      <c r="R39" s="10"/>
      <c r="S39" s="8"/>
      <c r="BJ39" s="8"/>
    </row>
    <row r="40" spans="1:69" ht="13.5" customHeight="1" x14ac:dyDescent="0.3">
      <c r="A40" s="5">
        <v>419</v>
      </c>
      <c r="B40" s="6" t="s">
        <v>22</v>
      </c>
      <c r="C40" s="7">
        <v>1403028</v>
      </c>
      <c r="D40" s="11">
        <v>1151425</v>
      </c>
      <c r="E40" s="5" t="s">
        <v>99</v>
      </c>
      <c r="F40" s="5" t="s">
        <v>100</v>
      </c>
      <c r="G40" s="5" t="s">
        <v>101</v>
      </c>
      <c r="H40" s="8" t="e">
        <v>#N/A</v>
      </c>
      <c r="I40" s="8" t="e">
        <v>#N/A</v>
      </c>
      <c r="J40" s="8" t="e">
        <v>#N/A</v>
      </c>
      <c r="K40" s="8">
        <v>0</v>
      </c>
      <c r="L40" s="8">
        <v>0</v>
      </c>
      <c r="M40" s="8">
        <v>0</v>
      </c>
      <c r="N40" s="8">
        <v>0</v>
      </c>
      <c r="O40" s="9">
        <v>0</v>
      </c>
      <c r="P40" s="10"/>
      <c r="Q40" s="10"/>
      <c r="R40" s="10"/>
      <c r="S40" s="8"/>
      <c r="BJ40" s="8"/>
    </row>
    <row r="41" spans="1:69" ht="13.5" customHeight="1" x14ac:dyDescent="0.3">
      <c r="A41" s="5">
        <v>419</v>
      </c>
      <c r="B41" s="6" t="s">
        <v>22</v>
      </c>
      <c r="C41" s="7">
        <v>807350</v>
      </c>
      <c r="D41" s="11">
        <v>1151426</v>
      </c>
      <c r="E41" s="5" t="s">
        <v>102</v>
      </c>
      <c r="F41" s="5" t="s">
        <v>103</v>
      </c>
      <c r="G41" s="5" t="s">
        <v>104</v>
      </c>
      <c r="H41" s="8" t="e">
        <v>#N/A</v>
      </c>
      <c r="I41" s="8" t="e">
        <v>#N/A</v>
      </c>
      <c r="J41" s="8" t="e">
        <v>#N/A</v>
      </c>
      <c r="K41" s="8">
        <v>0</v>
      </c>
      <c r="L41" s="8">
        <v>0</v>
      </c>
      <c r="M41" s="8">
        <v>0</v>
      </c>
      <c r="N41" s="8">
        <v>0</v>
      </c>
      <c r="O41" s="9">
        <v>0</v>
      </c>
      <c r="P41" s="10"/>
      <c r="Q41" s="10"/>
      <c r="R41" s="10"/>
      <c r="S41" s="8"/>
      <c r="BJ41" s="8"/>
    </row>
    <row r="42" spans="1:69" ht="13.5" customHeight="1" x14ac:dyDescent="0.3">
      <c r="A42" s="5">
        <v>5120</v>
      </c>
      <c r="B42" s="6" t="s">
        <v>22</v>
      </c>
      <c r="C42" s="7">
        <v>710266</v>
      </c>
      <c r="D42" s="11">
        <v>2044673</v>
      </c>
      <c r="E42" s="5" t="s">
        <v>105</v>
      </c>
      <c r="F42" s="5" t="s">
        <v>106</v>
      </c>
      <c r="G42" s="5" t="s">
        <v>107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9">
        <v>0</v>
      </c>
      <c r="P42" s="10"/>
      <c r="Q42" s="10"/>
      <c r="R42" s="10"/>
      <c r="S42" s="8"/>
      <c r="BJ42" s="8"/>
    </row>
    <row r="43" spans="1:69" ht="13.5" customHeight="1" x14ac:dyDescent="0.3">
      <c r="A43" s="5">
        <v>5120</v>
      </c>
      <c r="B43" s="6" t="s">
        <v>22</v>
      </c>
      <c r="C43" s="7">
        <v>1505021</v>
      </c>
      <c r="D43" s="11">
        <v>2044896</v>
      </c>
      <c r="E43" s="5" t="s">
        <v>108</v>
      </c>
      <c r="F43" s="5" t="s">
        <v>109</v>
      </c>
      <c r="G43" s="5" t="s">
        <v>110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9">
        <v>0</v>
      </c>
      <c r="P43" s="10"/>
      <c r="Q43" s="10"/>
      <c r="R43" s="10"/>
      <c r="S43" s="8"/>
      <c r="BJ43" s="8"/>
    </row>
    <row r="44" spans="1:69" ht="13.5" customHeight="1" x14ac:dyDescent="0.3">
      <c r="A44" s="5">
        <v>419</v>
      </c>
      <c r="B44" s="6" t="s">
        <v>22</v>
      </c>
      <c r="C44" s="7">
        <v>1711035</v>
      </c>
      <c r="D44" s="11">
        <v>1152493</v>
      </c>
      <c r="E44" s="5" t="s">
        <v>44</v>
      </c>
      <c r="F44" s="5" t="s">
        <v>45</v>
      </c>
      <c r="G44" s="5" t="s">
        <v>46</v>
      </c>
      <c r="H44" s="8" t="e">
        <v>#N/A</v>
      </c>
      <c r="I44" s="8" t="e">
        <v>#N/A</v>
      </c>
      <c r="J44" s="8" t="e">
        <v>#N/A</v>
      </c>
      <c r="K44" s="8" t="e">
        <f>VLOOKUP(C44,'[3]Feb 2021'!$A$4:$N$17,14,FALSE)</f>
        <v>#N/A</v>
      </c>
      <c r="L44" s="8">
        <v>0</v>
      </c>
      <c r="M44" s="8">
        <v>0</v>
      </c>
      <c r="N44" s="8">
        <v>0</v>
      </c>
      <c r="O44" s="9">
        <v>0</v>
      </c>
      <c r="P44" s="10"/>
      <c r="Q44" s="10"/>
      <c r="R44" s="10"/>
      <c r="S44" s="8"/>
      <c r="BJ44" s="8"/>
    </row>
    <row r="45" spans="1:69" ht="13.5" customHeight="1" x14ac:dyDescent="0.3">
      <c r="E45" s="5"/>
      <c r="F45" s="5"/>
      <c r="P45" s="18"/>
      <c r="Q45" s="18"/>
      <c r="BJ45" s="8"/>
    </row>
    <row r="46" spans="1:69" x14ac:dyDescent="0.3">
      <c r="A46" s="17"/>
      <c r="D46" s="11">
        <v>2002056</v>
      </c>
      <c r="E46" s="6" t="s">
        <v>111</v>
      </c>
      <c r="F46" s="6" t="s">
        <v>70</v>
      </c>
    </row>
    <row r="47" spans="1:69" ht="13.5" customHeight="1" x14ac:dyDescent="0.3">
      <c r="E47" s="5"/>
      <c r="F47" s="5"/>
      <c r="P47" s="18"/>
      <c r="Q47" s="18"/>
      <c r="BJ47" s="8"/>
    </row>
  </sheetData>
  <conditionalFormatting sqref="C26 C8:C9">
    <cfRule type="duplicateValues" dxfId="15" priority="1" stopIfTrue="1"/>
  </conditionalFormatting>
  <conditionalFormatting sqref="F26 F8:F9">
    <cfRule type="duplicateValues" dxfId="14" priority="2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X49"/>
  <sheetViews>
    <sheetView topLeftCell="A7" workbookViewId="0">
      <selection activeCell="D15" sqref="D15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94433.94</v>
      </c>
      <c r="I2" s="8">
        <v>0</v>
      </c>
      <c r="J2" s="8">
        <v>8026.88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/>
      <c r="Q2" s="10"/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94433.94</v>
      </c>
      <c r="I3" s="8">
        <v>0</v>
      </c>
      <c r="J3" s="8">
        <v>8026.88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/>
      <c r="Q3" s="10"/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94433.94</v>
      </c>
      <c r="I4" s="8">
        <v>0</v>
      </c>
      <c r="J4" s="8">
        <v>8026.88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/>
      <c r="Q4" s="10"/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1407007</v>
      </c>
      <c r="D5" s="11">
        <v>1151431</v>
      </c>
      <c r="E5" s="5" t="s">
        <v>35</v>
      </c>
      <c r="F5" s="5" t="s">
        <v>36</v>
      </c>
      <c r="G5" s="5" t="s">
        <v>37</v>
      </c>
      <c r="H5" s="8">
        <v>167882.57</v>
      </c>
      <c r="I5" s="8">
        <v>0</v>
      </c>
      <c r="J5" s="8">
        <v>14270.02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/>
      <c r="Q5" s="10"/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1801056</v>
      </c>
      <c r="D6" s="6">
        <v>1152702</v>
      </c>
      <c r="E6" s="6" t="s">
        <v>38</v>
      </c>
      <c r="F6" s="5" t="s">
        <v>39</v>
      </c>
      <c r="G6" s="6" t="s">
        <v>40</v>
      </c>
      <c r="H6" s="8">
        <v>187331.96</v>
      </c>
      <c r="I6" s="8">
        <v>0</v>
      </c>
      <c r="J6" s="8">
        <v>15923.22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/>
      <c r="Q6" s="10"/>
      <c r="R6" s="10"/>
      <c r="S6" s="8"/>
      <c r="BQ6" s="8"/>
    </row>
    <row r="7" spans="1:76" ht="13.5" customHeight="1" x14ac:dyDescent="0.3">
      <c r="A7" s="5">
        <v>419</v>
      </c>
      <c r="B7" s="6" t="s">
        <v>22</v>
      </c>
      <c r="C7" s="7">
        <v>1908014</v>
      </c>
      <c r="D7" s="6">
        <v>1157345</v>
      </c>
      <c r="E7" s="5" t="s">
        <v>47</v>
      </c>
      <c r="F7" s="5" t="s">
        <v>48</v>
      </c>
      <c r="G7" s="5" t="s">
        <v>49</v>
      </c>
      <c r="H7" s="8">
        <v>167882.57</v>
      </c>
      <c r="I7" s="8">
        <v>0</v>
      </c>
      <c r="J7" s="8">
        <v>14270.02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/>
      <c r="Q7" s="10"/>
      <c r="R7" s="10"/>
      <c r="S7" s="8"/>
      <c r="BJ7" s="8"/>
    </row>
    <row r="8" spans="1:76" ht="13.5" customHeight="1" x14ac:dyDescent="0.3">
      <c r="A8" s="5">
        <v>419</v>
      </c>
      <c r="B8" s="6" t="s">
        <v>22</v>
      </c>
      <c r="C8" s="7">
        <v>1104133</v>
      </c>
      <c r="D8" s="11">
        <v>1151436</v>
      </c>
      <c r="E8" s="5" t="s">
        <v>50</v>
      </c>
      <c r="F8" s="5" t="s">
        <v>51</v>
      </c>
      <c r="G8" s="5" t="s">
        <v>52</v>
      </c>
      <c r="H8" s="8">
        <v>203857.4</v>
      </c>
      <c r="I8" s="8">
        <v>0</v>
      </c>
      <c r="J8" s="8">
        <v>17327.88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/>
      <c r="Q8" s="10"/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1910042</v>
      </c>
      <c r="D9" s="6">
        <v>1157544</v>
      </c>
      <c r="E9" s="6" t="s">
        <v>53</v>
      </c>
      <c r="F9" s="5" t="s">
        <v>54</v>
      </c>
      <c r="G9" s="6" t="s">
        <v>55</v>
      </c>
      <c r="H9" s="8">
        <v>228198.6</v>
      </c>
      <c r="I9" s="8">
        <v>0</v>
      </c>
      <c r="J9" s="8">
        <v>19396.881000000001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/>
      <c r="Q9" s="10"/>
      <c r="R9" s="10"/>
      <c r="S9" s="8"/>
      <c r="BQ9" s="8"/>
    </row>
    <row r="10" spans="1:76" ht="13.5" customHeight="1" x14ac:dyDescent="0.3">
      <c r="A10" s="5">
        <v>419</v>
      </c>
      <c r="B10" s="6" t="s">
        <v>22</v>
      </c>
      <c r="C10" s="7">
        <v>1104091</v>
      </c>
      <c r="D10" s="11">
        <v>1151427</v>
      </c>
      <c r="E10" s="5" t="s">
        <v>56</v>
      </c>
      <c r="F10" s="5" t="s">
        <v>57</v>
      </c>
      <c r="G10" s="5" t="s">
        <v>58</v>
      </c>
      <c r="H10" s="8">
        <v>17216.669999999998</v>
      </c>
      <c r="I10" s="8">
        <v>0</v>
      </c>
      <c r="J10" s="8">
        <v>1463.42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/>
      <c r="Q10" s="10"/>
      <c r="R10" s="10"/>
      <c r="S10" s="8"/>
      <c r="BJ10" s="8"/>
    </row>
    <row r="11" spans="1:76" ht="13.5" customHeight="1" x14ac:dyDescent="0.3">
      <c r="A11" s="5">
        <v>419</v>
      </c>
      <c r="B11" s="6" t="s">
        <v>22</v>
      </c>
      <c r="C11" s="7">
        <v>9002042</v>
      </c>
      <c r="D11" s="11">
        <v>1151437</v>
      </c>
      <c r="E11" s="5" t="s">
        <v>59</v>
      </c>
      <c r="F11" s="5" t="s">
        <v>60</v>
      </c>
      <c r="G11" s="5" t="s">
        <v>61</v>
      </c>
      <c r="H11" s="8">
        <v>26823.01</v>
      </c>
      <c r="I11" s="8">
        <v>0</v>
      </c>
      <c r="J11" s="8">
        <v>2279.96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/>
      <c r="Q11" s="10"/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6">
        <v>2104007</v>
      </c>
      <c r="D12" s="6">
        <v>1165728</v>
      </c>
      <c r="E12" s="6" t="s">
        <v>27</v>
      </c>
      <c r="F12" s="5" t="s">
        <v>123</v>
      </c>
      <c r="G12" s="6" t="s">
        <v>124</v>
      </c>
      <c r="H12" s="8">
        <v>14851.25</v>
      </c>
      <c r="I12" s="8">
        <v>0</v>
      </c>
      <c r="J12" s="8">
        <v>1262.3599999999999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/>
      <c r="Q12" s="10"/>
      <c r="R12" s="10"/>
      <c r="S12" s="8"/>
      <c r="BQ12" s="8"/>
    </row>
    <row r="13" spans="1:76" ht="13.5" customHeight="1" x14ac:dyDescent="0.3">
      <c r="A13" s="5">
        <v>419</v>
      </c>
      <c r="B13" s="6" t="s">
        <v>22</v>
      </c>
      <c r="C13">
        <v>2110007</v>
      </c>
      <c r="D13" s="6">
        <v>1169060</v>
      </c>
      <c r="E13" t="s">
        <v>125</v>
      </c>
      <c r="F13" t="s">
        <v>126</v>
      </c>
      <c r="G13" t="s">
        <v>129</v>
      </c>
      <c r="H13" s="8">
        <v>19958.84</v>
      </c>
      <c r="I13" s="8">
        <v>0</v>
      </c>
      <c r="J13" s="8">
        <v>1696.5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/>
      <c r="Q13" s="10"/>
      <c r="R13" s="10"/>
      <c r="S13" s="8"/>
      <c r="BQ13" s="8"/>
    </row>
    <row r="14" spans="1:76" ht="13.5" customHeight="1" x14ac:dyDescent="0.3">
      <c r="A14" s="5">
        <v>419</v>
      </c>
      <c r="B14" s="6" t="s">
        <v>22</v>
      </c>
      <c r="C14">
        <v>2111007</v>
      </c>
      <c r="D14" s="6">
        <v>1169061</v>
      </c>
      <c r="E14" t="s">
        <v>127</v>
      </c>
      <c r="F14" t="s">
        <v>128</v>
      </c>
      <c r="G14" t="s">
        <v>130</v>
      </c>
      <c r="H14" s="8">
        <v>171098.32</v>
      </c>
      <c r="I14" s="8">
        <v>0</v>
      </c>
      <c r="J14" s="8">
        <v>14543.36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/>
      <c r="Q14" s="10"/>
      <c r="R14" s="10"/>
      <c r="S14" s="8"/>
      <c r="BQ14" s="8"/>
    </row>
    <row r="15" spans="1:76" ht="13.5" customHeight="1" x14ac:dyDescent="0.3">
      <c r="A15" s="5">
        <v>419</v>
      </c>
      <c r="B15" s="6" t="s">
        <v>15</v>
      </c>
      <c r="C15" s="29">
        <v>2201007</v>
      </c>
      <c r="D15" s="6">
        <v>1170369</v>
      </c>
      <c r="E15" s="30" t="s">
        <v>151</v>
      </c>
      <c r="F15" s="5" t="s">
        <v>144</v>
      </c>
      <c r="G15" s="29" t="s">
        <v>150</v>
      </c>
      <c r="H15" s="8">
        <v>711762.3</v>
      </c>
      <c r="I15" s="8">
        <v>0</v>
      </c>
      <c r="J15" s="8">
        <v>60499.8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BJ15" s="8"/>
    </row>
    <row r="16" spans="1:76" ht="13.5" customHeight="1" x14ac:dyDescent="0.3">
      <c r="A16" s="5">
        <v>419</v>
      </c>
      <c r="B16" s="6" t="s">
        <v>15</v>
      </c>
      <c r="C16" s="29">
        <v>2201035</v>
      </c>
      <c r="D16" s="6">
        <v>1151794</v>
      </c>
      <c r="E16" s="30" t="s">
        <v>152</v>
      </c>
      <c r="F16" s="5" t="s">
        <v>153</v>
      </c>
      <c r="G16" s="29" t="s">
        <v>146</v>
      </c>
      <c r="H16" s="8">
        <v>2716650</v>
      </c>
      <c r="I16" s="8">
        <v>0</v>
      </c>
      <c r="J16" s="8">
        <v>230915.25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BJ16" s="8"/>
    </row>
    <row r="17" spans="1:62" s="22" customFormat="1" ht="13.5" customHeight="1" x14ac:dyDescent="0.3">
      <c r="A17" s="21">
        <v>419</v>
      </c>
      <c r="B17" s="22" t="s">
        <v>15</v>
      </c>
      <c r="C17" s="23">
        <v>2006007</v>
      </c>
      <c r="D17" s="24">
        <v>1165125</v>
      </c>
      <c r="E17" s="21" t="s">
        <v>62</v>
      </c>
      <c r="F17" s="21" t="s">
        <v>63</v>
      </c>
      <c r="G17" s="21" t="s">
        <v>64</v>
      </c>
      <c r="H17" s="8">
        <v>977994</v>
      </c>
      <c r="I17" s="8">
        <v>0</v>
      </c>
      <c r="J17" s="8">
        <v>83129.490000000005</v>
      </c>
      <c r="K17" s="25">
        <v>0</v>
      </c>
      <c r="L17" s="25">
        <v>0</v>
      </c>
      <c r="M17" s="25">
        <v>0</v>
      </c>
      <c r="N17" s="25">
        <v>0</v>
      </c>
      <c r="O17" s="26">
        <v>0</v>
      </c>
      <c r="P17" s="27"/>
      <c r="Q17" s="27"/>
      <c r="R17" s="27"/>
      <c r="S17" s="25"/>
      <c r="BJ17" s="25"/>
    </row>
    <row r="18" spans="1:62" ht="13.5" customHeight="1" x14ac:dyDescent="0.3">
      <c r="A18" s="5">
        <v>419</v>
      </c>
      <c r="B18" s="6" t="s">
        <v>22</v>
      </c>
      <c r="C18" s="7">
        <v>811210</v>
      </c>
      <c r="D18" s="11">
        <v>1151428</v>
      </c>
      <c r="E18" s="5" t="s">
        <v>65</v>
      </c>
      <c r="F18" s="5" t="s">
        <v>66</v>
      </c>
      <c r="G18" s="5" t="s">
        <v>67</v>
      </c>
      <c r="H18" s="8">
        <v>511599.53</v>
      </c>
      <c r="I18" s="8">
        <v>0</v>
      </c>
      <c r="J18" s="8">
        <v>43485.96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/>
      <c r="Q18" s="10"/>
      <c r="R18" s="10"/>
      <c r="S18" s="8"/>
      <c r="BJ18" s="8"/>
    </row>
    <row r="19" spans="1:62" ht="13.5" customHeight="1" x14ac:dyDescent="0.3">
      <c r="A19" s="5">
        <v>419</v>
      </c>
      <c r="B19" s="6" t="s">
        <v>22</v>
      </c>
      <c r="C19" s="7">
        <v>1602007</v>
      </c>
      <c r="D19" s="11">
        <v>1151434</v>
      </c>
      <c r="E19" s="5" t="s">
        <v>41</v>
      </c>
      <c r="F19" s="5" t="s">
        <v>42</v>
      </c>
      <c r="G19" s="5" t="s">
        <v>43</v>
      </c>
      <c r="H19" s="8">
        <v>228198.6</v>
      </c>
      <c r="I19" s="8">
        <v>0</v>
      </c>
      <c r="J19" s="8">
        <v>19396.88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/>
      <c r="Q19" s="10"/>
      <c r="R19" s="10"/>
      <c r="S19" s="8"/>
      <c r="BJ19" s="8"/>
    </row>
    <row r="20" spans="1:62" ht="13.5" customHeight="1" x14ac:dyDescent="0.3">
      <c r="A20" s="5">
        <v>419</v>
      </c>
      <c r="B20" s="6" t="s">
        <v>22</v>
      </c>
      <c r="C20" s="7">
        <v>2002056</v>
      </c>
      <c r="D20" s="11">
        <v>1162384</v>
      </c>
      <c r="E20" s="5" t="s">
        <v>68</v>
      </c>
      <c r="F20" s="5" t="s">
        <v>69</v>
      </c>
      <c r="G20" s="5" t="s">
        <v>70</v>
      </c>
      <c r="H20" s="8">
        <v>511599.53</v>
      </c>
      <c r="I20" s="8">
        <v>0</v>
      </c>
      <c r="J20" s="8">
        <v>43485.96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/>
      <c r="Q20" s="10"/>
      <c r="R20" s="10"/>
      <c r="S20" s="8"/>
      <c r="BJ20" s="8"/>
    </row>
    <row r="21" spans="1:62" ht="13.5" customHeight="1" x14ac:dyDescent="0.3">
      <c r="A21" s="5">
        <v>419</v>
      </c>
      <c r="B21" s="6" t="s">
        <v>22</v>
      </c>
      <c r="C21" s="7">
        <v>9205015</v>
      </c>
      <c r="D21" s="11">
        <v>1151430</v>
      </c>
      <c r="E21" s="5" t="s">
        <v>74</v>
      </c>
      <c r="F21" s="5" t="s">
        <v>75</v>
      </c>
      <c r="G21" s="5" t="s">
        <v>76</v>
      </c>
      <c r="H21" s="8">
        <v>1792989</v>
      </c>
      <c r="I21" s="8">
        <v>0</v>
      </c>
      <c r="J21" s="8">
        <v>152404.07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/>
      <c r="Q21" s="10"/>
      <c r="R21" s="10"/>
      <c r="S21" s="8"/>
      <c r="BJ21" s="8"/>
    </row>
    <row r="22" spans="1:62" ht="13.5" customHeight="1" x14ac:dyDescent="0.3">
      <c r="A22" s="5">
        <v>419</v>
      </c>
      <c r="B22" s="6" t="s">
        <v>15</v>
      </c>
      <c r="C22" s="7">
        <v>1910028</v>
      </c>
      <c r="D22" s="11">
        <v>1157546</v>
      </c>
      <c r="E22" s="5" t="s">
        <v>77</v>
      </c>
      <c r="F22" s="5" t="s">
        <v>78</v>
      </c>
      <c r="G22" s="5" t="s">
        <v>79</v>
      </c>
      <c r="H22" s="8">
        <v>380331</v>
      </c>
      <c r="I22" s="8">
        <v>0</v>
      </c>
      <c r="J22" s="8">
        <v>32328.14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/>
      <c r="Q22" s="10"/>
      <c r="R22" s="10"/>
      <c r="S22" s="8"/>
      <c r="BJ22" s="8"/>
    </row>
    <row r="23" spans="1:62" ht="13.5" customHeight="1" x14ac:dyDescent="0.3">
      <c r="A23" s="5">
        <v>419</v>
      </c>
      <c r="B23" s="6" t="s">
        <v>22</v>
      </c>
      <c r="C23" s="7">
        <v>910056</v>
      </c>
      <c r="D23" s="11">
        <v>1151439</v>
      </c>
      <c r="E23" s="5" t="s">
        <v>80</v>
      </c>
      <c r="F23" s="5" t="s">
        <v>81</v>
      </c>
      <c r="G23" s="5" t="s">
        <v>82</v>
      </c>
      <c r="H23" s="8">
        <v>872044.65</v>
      </c>
      <c r="I23" s="8">
        <v>0</v>
      </c>
      <c r="J23" s="8">
        <v>74123.8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/>
      <c r="Q23" s="10"/>
      <c r="R23" s="10"/>
      <c r="S23" s="8"/>
      <c r="AZ23" s="8"/>
      <c r="BJ23" s="8"/>
    </row>
    <row r="24" spans="1:62" ht="13.5" customHeight="1" x14ac:dyDescent="0.3">
      <c r="A24" s="5">
        <v>419</v>
      </c>
      <c r="B24" s="6" t="s">
        <v>22</v>
      </c>
      <c r="C24" s="7">
        <v>1908007</v>
      </c>
      <c r="D24" s="6">
        <v>1157344</v>
      </c>
      <c r="E24" s="5" t="s">
        <v>32</v>
      </c>
      <c r="F24" s="5" t="s">
        <v>33</v>
      </c>
      <c r="G24" s="5" t="s">
        <v>34</v>
      </c>
      <c r="H24" s="8">
        <v>228198.6</v>
      </c>
      <c r="I24" s="8">
        <v>0</v>
      </c>
      <c r="J24" s="8">
        <v>19396.88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/>
      <c r="Q24" s="10"/>
      <c r="R24" s="10"/>
      <c r="S24" s="8"/>
      <c r="BJ24" s="8"/>
    </row>
    <row r="25" spans="1:62" ht="13.5" customHeight="1" x14ac:dyDescent="0.3">
      <c r="A25" s="5">
        <v>419</v>
      </c>
      <c r="B25" s="6" t="s">
        <v>22</v>
      </c>
      <c r="C25" s="7">
        <v>1501007</v>
      </c>
      <c r="D25" s="11">
        <v>1151429</v>
      </c>
      <c r="E25" s="5" t="s">
        <v>83</v>
      </c>
      <c r="F25" s="5" t="s">
        <v>84</v>
      </c>
      <c r="G25" s="5" t="s">
        <v>85</v>
      </c>
      <c r="H25" s="8">
        <v>575549.47</v>
      </c>
      <c r="I25" s="8">
        <v>0</v>
      </c>
      <c r="J25" s="8">
        <v>48921.7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/>
      <c r="Q25" s="10"/>
      <c r="R25" s="10"/>
      <c r="S25" s="8"/>
      <c r="BJ25" s="8"/>
    </row>
    <row r="26" spans="1:62" ht="13.5" customHeight="1" x14ac:dyDescent="0.3">
      <c r="A26" s="5">
        <v>419</v>
      </c>
      <c r="B26" s="6" t="s">
        <v>22</v>
      </c>
      <c r="C26" s="7">
        <v>404761</v>
      </c>
      <c r="D26" s="11">
        <v>1151441</v>
      </c>
      <c r="E26" s="5" t="s">
        <v>86</v>
      </c>
      <c r="F26" s="5" t="s">
        <v>87</v>
      </c>
      <c r="G26" s="5" t="s">
        <v>88</v>
      </c>
      <c r="H26" s="8">
        <v>447649.59</v>
      </c>
      <c r="I26" s="8">
        <v>0</v>
      </c>
      <c r="J26" s="8">
        <v>38050.21</v>
      </c>
      <c r="K26" s="8">
        <v>0</v>
      </c>
      <c r="L26" s="8">
        <v>0</v>
      </c>
      <c r="M26" s="8">
        <v>0</v>
      </c>
      <c r="N26" s="8">
        <v>0</v>
      </c>
      <c r="O26" s="9">
        <v>0</v>
      </c>
      <c r="P26" s="10"/>
      <c r="Q26" s="10"/>
      <c r="R26" s="10"/>
      <c r="S26" s="8"/>
      <c r="BJ26" s="8"/>
    </row>
    <row r="27" spans="1:62" ht="13.5" customHeight="1" x14ac:dyDescent="0.3">
      <c r="A27" s="5">
        <v>419</v>
      </c>
      <c r="B27" s="6" t="s">
        <v>22</v>
      </c>
      <c r="C27" s="7">
        <v>7810042</v>
      </c>
      <c r="D27" s="11">
        <v>1151444</v>
      </c>
      <c r="E27" s="5" t="s">
        <v>89</v>
      </c>
      <c r="F27" s="5" t="s">
        <v>90</v>
      </c>
      <c r="G27" s="5" t="s">
        <v>91</v>
      </c>
      <c r="H27" s="8">
        <v>2118987</v>
      </c>
      <c r="I27" s="8">
        <v>0</v>
      </c>
      <c r="J27" s="8">
        <v>180113.9</v>
      </c>
      <c r="K27" s="8">
        <v>0</v>
      </c>
      <c r="L27" s="8">
        <v>0</v>
      </c>
      <c r="M27" s="8">
        <v>0</v>
      </c>
      <c r="N27" s="8">
        <v>0</v>
      </c>
      <c r="O27" s="9">
        <v>0</v>
      </c>
      <c r="P27" s="10"/>
      <c r="Q27" s="10"/>
      <c r="R27" s="10"/>
      <c r="S27" s="8"/>
      <c r="BJ27" s="8"/>
    </row>
    <row r="28" spans="1:62" ht="13.5" customHeight="1" x14ac:dyDescent="0.3">
      <c r="A28" s="5">
        <v>419</v>
      </c>
      <c r="B28" s="6" t="s">
        <v>15</v>
      </c>
      <c r="C28" s="7">
        <v>1208028</v>
      </c>
      <c r="D28" s="11">
        <v>1151688</v>
      </c>
      <c r="E28" s="5" t="s">
        <v>92</v>
      </c>
      <c r="F28" s="5" t="s">
        <v>93</v>
      </c>
      <c r="G28" s="5" t="s">
        <v>94</v>
      </c>
      <c r="H28" s="8">
        <v>447649.59</v>
      </c>
      <c r="I28" s="8">
        <v>0</v>
      </c>
      <c r="J28" s="8">
        <v>38050.21</v>
      </c>
      <c r="K28" s="8">
        <v>0</v>
      </c>
      <c r="L28" s="8">
        <v>0</v>
      </c>
      <c r="M28" s="8">
        <v>0</v>
      </c>
      <c r="N28" s="8">
        <v>0</v>
      </c>
      <c r="O28" s="9">
        <v>0</v>
      </c>
      <c r="P28" s="10"/>
      <c r="Q28" s="10"/>
      <c r="R28" s="10"/>
      <c r="S28" s="8"/>
      <c r="BJ28" s="8"/>
    </row>
    <row r="29" spans="1:62" ht="13.5" customHeight="1" x14ac:dyDescent="0.3">
      <c r="A29" s="5">
        <v>419</v>
      </c>
      <c r="B29" s="6" t="s">
        <v>15</v>
      </c>
      <c r="C29" s="7">
        <v>1903063</v>
      </c>
      <c r="D29" s="11">
        <v>1156591</v>
      </c>
      <c r="E29" s="5" t="s">
        <v>95</v>
      </c>
      <c r="F29" s="5" t="s">
        <v>96</v>
      </c>
      <c r="G29" s="5" t="s">
        <v>97</v>
      </c>
      <c r="H29" s="8">
        <v>380331</v>
      </c>
      <c r="I29" s="8">
        <v>0</v>
      </c>
      <c r="J29" s="8">
        <v>32328.14</v>
      </c>
      <c r="K29" s="8">
        <v>0</v>
      </c>
      <c r="L29" s="8">
        <v>0</v>
      </c>
      <c r="M29" s="8">
        <v>0</v>
      </c>
      <c r="N29" s="8">
        <v>0</v>
      </c>
      <c r="O29" s="9">
        <v>0</v>
      </c>
      <c r="P29" s="10"/>
      <c r="Q29" s="10"/>
      <c r="R29" s="10"/>
      <c r="S29" s="8"/>
      <c r="BJ29" s="8"/>
    </row>
    <row r="30" spans="1:62" ht="13.5" customHeight="1" x14ac:dyDescent="0.3">
      <c r="A30" s="5">
        <v>419</v>
      </c>
      <c r="B30" s="6" t="s">
        <v>15</v>
      </c>
      <c r="C30" s="7">
        <v>2112063</v>
      </c>
      <c r="D30" s="6">
        <v>1165725</v>
      </c>
      <c r="E30" t="s">
        <v>131</v>
      </c>
      <c r="F30" t="s">
        <v>132</v>
      </c>
      <c r="G30" t="s">
        <v>133</v>
      </c>
      <c r="H30" s="8">
        <v>1792989</v>
      </c>
      <c r="I30" s="8">
        <v>0</v>
      </c>
      <c r="J30" s="8">
        <v>152404.07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10"/>
      <c r="Q30" s="10"/>
      <c r="R30" s="10"/>
      <c r="S30" s="8"/>
      <c r="BJ30" s="8"/>
    </row>
    <row r="31" spans="1:62" ht="13.5" customHeight="1" x14ac:dyDescent="0.3">
      <c r="A31" s="5">
        <v>419</v>
      </c>
      <c r="B31" s="6" t="s">
        <v>15</v>
      </c>
      <c r="C31" s="7">
        <v>2112056</v>
      </c>
      <c r="D31" s="6">
        <v>1151788</v>
      </c>
      <c r="E31" t="s">
        <v>135</v>
      </c>
      <c r="F31" t="s">
        <v>134</v>
      </c>
      <c r="G31" t="s">
        <v>136</v>
      </c>
      <c r="H31" s="8">
        <v>1358325</v>
      </c>
      <c r="I31" s="8">
        <v>0</v>
      </c>
      <c r="J31" s="8">
        <v>115457.63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10"/>
      <c r="Q31" s="10"/>
      <c r="R31" s="10"/>
      <c r="S31" s="8"/>
      <c r="BJ31" s="8"/>
    </row>
    <row r="32" spans="1:62" ht="13.5" customHeight="1" x14ac:dyDescent="0.3">
      <c r="A32" s="5">
        <v>419</v>
      </c>
      <c r="B32" s="6" t="s">
        <v>15</v>
      </c>
      <c r="C32" s="7">
        <v>2112049</v>
      </c>
      <c r="D32" s="6">
        <v>1169062</v>
      </c>
      <c r="E32" t="s">
        <v>137</v>
      </c>
      <c r="F32" t="s">
        <v>138</v>
      </c>
      <c r="G32" t="s">
        <v>139</v>
      </c>
      <c r="H32" s="8">
        <v>228198.6</v>
      </c>
      <c r="I32" s="8">
        <v>0</v>
      </c>
      <c r="J32" s="8">
        <v>19396.88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10"/>
      <c r="Q32" s="10"/>
      <c r="R32" s="10"/>
      <c r="S32" s="8"/>
      <c r="BJ32" s="8"/>
    </row>
    <row r="33" spans="1:69" ht="13.5" customHeight="1" x14ac:dyDescent="0.3">
      <c r="E33" s="5"/>
      <c r="F33" s="5"/>
      <c r="BJ33" s="8"/>
    </row>
    <row r="34" spans="1:69" ht="13.5" customHeight="1" thickBot="1" x14ac:dyDescent="0.35">
      <c r="A34" s="12"/>
      <c r="B34" s="13"/>
      <c r="C34" s="14"/>
      <c r="D34" s="15"/>
      <c r="E34" s="12"/>
      <c r="F34" s="12"/>
      <c r="G34" s="12"/>
      <c r="H34" s="16">
        <f t="shared" ref="H34:O34" si="0">SUM(H2:H33)</f>
        <v>17769449.470000003</v>
      </c>
      <c r="I34" s="16">
        <f t="shared" si="0"/>
        <v>0</v>
      </c>
      <c r="J34" s="16">
        <f t="shared" si="0"/>
        <v>1510403.2309999997</v>
      </c>
      <c r="K34" s="16">
        <f t="shared" si="0"/>
        <v>0</v>
      </c>
      <c r="L34" s="16">
        <f t="shared" si="0"/>
        <v>0</v>
      </c>
      <c r="M34" s="16">
        <f t="shared" si="0"/>
        <v>0</v>
      </c>
      <c r="N34" s="16">
        <f t="shared" si="0"/>
        <v>0</v>
      </c>
      <c r="O34" s="16">
        <f t="shared" si="0"/>
        <v>0</v>
      </c>
      <c r="BJ34" s="8"/>
    </row>
    <row r="35" spans="1:69" ht="13.5" customHeight="1" thickTop="1" x14ac:dyDescent="0.3">
      <c r="E35" s="5"/>
      <c r="F35" s="5"/>
      <c r="H35" s="8">
        <v>301683.94</v>
      </c>
      <c r="I35" s="8">
        <v>15112.55</v>
      </c>
      <c r="J35" s="8">
        <v>25691.329999999998</v>
      </c>
      <c r="BJ35" s="8"/>
    </row>
    <row r="36" spans="1:69" ht="13.5" customHeight="1" x14ac:dyDescent="0.3">
      <c r="E36" s="5"/>
      <c r="F36" s="5"/>
      <c r="H36" s="8">
        <v>-4830108.1100000003</v>
      </c>
      <c r="I36" s="8">
        <v>-344943.78</v>
      </c>
      <c r="J36" s="8">
        <v>-586400.42000000016</v>
      </c>
      <c r="K36" s="8">
        <f>+K35-K34</f>
        <v>0</v>
      </c>
      <c r="M36" s="8">
        <f>230*60</f>
        <v>13800</v>
      </c>
      <c r="BJ36" s="8"/>
    </row>
    <row r="37" spans="1:69" x14ac:dyDescent="0.3">
      <c r="H37" s="8">
        <v>57084.03</v>
      </c>
      <c r="I37" s="8">
        <v>4158.3900000000003</v>
      </c>
      <c r="J37" s="8">
        <v>7069.2200000000012</v>
      </c>
    </row>
    <row r="38" spans="1:69" ht="13.5" customHeight="1" x14ac:dyDescent="0.3">
      <c r="A38" s="17" t="s">
        <v>98</v>
      </c>
      <c r="E38" s="5"/>
      <c r="F38" s="5"/>
      <c r="M38" s="8">
        <f>M36/180</f>
        <v>76.666666666666671</v>
      </c>
      <c r="P38" s="18"/>
      <c r="Q38" s="18"/>
      <c r="BJ38" s="8"/>
    </row>
    <row r="39" spans="1:69" ht="13.5" customHeight="1" x14ac:dyDescent="0.3">
      <c r="A39" s="5">
        <v>419</v>
      </c>
      <c r="B39" s="6" t="s">
        <v>15</v>
      </c>
      <c r="C39" s="7">
        <v>1910021</v>
      </c>
      <c r="D39" s="11">
        <v>1157547</v>
      </c>
      <c r="E39" s="5" t="s">
        <v>71</v>
      </c>
      <c r="F39" s="5" t="s">
        <v>72</v>
      </c>
      <c r="G39" s="5" t="s">
        <v>73</v>
      </c>
      <c r="H39" s="8">
        <v>0</v>
      </c>
      <c r="I39" s="8">
        <v>0</v>
      </c>
      <c r="J39" s="8" t="e">
        <v>#N/A</v>
      </c>
      <c r="K39" s="8">
        <v>0</v>
      </c>
      <c r="L39" s="8">
        <v>0</v>
      </c>
      <c r="M39" s="8">
        <v>0</v>
      </c>
      <c r="N39" s="8">
        <v>0</v>
      </c>
      <c r="O39" s="9">
        <v>0</v>
      </c>
      <c r="P39" s="10"/>
      <c r="Q39" s="10"/>
      <c r="R39" s="10"/>
      <c r="S39" s="8"/>
      <c r="BJ39" s="8"/>
    </row>
    <row r="40" spans="1:69" ht="13.5" customHeight="1" x14ac:dyDescent="0.3">
      <c r="A40" s="5">
        <v>419</v>
      </c>
      <c r="B40" s="6" t="s">
        <v>22</v>
      </c>
      <c r="C40" s="7">
        <v>1910035</v>
      </c>
      <c r="D40" s="6">
        <v>1157545</v>
      </c>
      <c r="E40" s="6" t="s">
        <v>26</v>
      </c>
      <c r="F40" s="5" t="s">
        <v>27</v>
      </c>
      <c r="G40" s="6" t="s">
        <v>28</v>
      </c>
      <c r="H40" s="8" t="e">
        <v>#N/A</v>
      </c>
      <c r="I40" s="8" t="e">
        <v>#N/A</v>
      </c>
      <c r="J40" s="8" t="e">
        <v>#N/A</v>
      </c>
      <c r="K40" s="8">
        <v>0</v>
      </c>
      <c r="L40" s="8">
        <v>0</v>
      </c>
      <c r="M40" s="8">
        <v>0</v>
      </c>
      <c r="N40" s="8">
        <v>0</v>
      </c>
      <c r="O40" s="9">
        <v>0</v>
      </c>
      <c r="P40" s="10"/>
      <c r="Q40" s="10"/>
      <c r="R40" s="10"/>
      <c r="S40" s="8"/>
      <c r="BQ40" s="8"/>
    </row>
    <row r="41" spans="1:69" ht="13.5" customHeight="1" x14ac:dyDescent="0.3">
      <c r="A41" s="5">
        <v>419</v>
      </c>
      <c r="B41" s="6" t="s">
        <v>22</v>
      </c>
      <c r="C41" s="7">
        <v>1802028</v>
      </c>
      <c r="D41" s="11">
        <v>1152758</v>
      </c>
      <c r="E41" s="5" t="s">
        <v>29</v>
      </c>
      <c r="F41" s="5" t="s">
        <v>30</v>
      </c>
      <c r="G41" s="5" t="s">
        <v>31</v>
      </c>
      <c r="H41" s="8" t="e">
        <v>#N/A</v>
      </c>
      <c r="I41" s="8" t="e">
        <v>#N/A</v>
      </c>
      <c r="J41" s="8" t="e">
        <v>#N/A</v>
      </c>
      <c r="K41" s="8" t="e">
        <f>VLOOKUP(C41,'[3]Mar 2021'!$A$4:$N$15,14,FALSE)</f>
        <v>#N/A</v>
      </c>
      <c r="L41" s="8">
        <v>0</v>
      </c>
      <c r="M41" s="8">
        <v>0</v>
      </c>
      <c r="N41" s="8">
        <v>0</v>
      </c>
      <c r="O41" s="9">
        <v>0</v>
      </c>
      <c r="P41" s="10"/>
      <c r="Q41" s="10"/>
      <c r="R41" s="10"/>
      <c r="S41" s="8"/>
      <c r="BJ41" s="8"/>
    </row>
    <row r="42" spans="1:69" ht="13.5" customHeight="1" x14ac:dyDescent="0.3">
      <c r="A42" s="5">
        <v>419</v>
      </c>
      <c r="B42" s="6" t="s">
        <v>22</v>
      </c>
      <c r="C42" s="7">
        <v>1403028</v>
      </c>
      <c r="D42" s="11">
        <v>1151425</v>
      </c>
      <c r="E42" s="5" t="s">
        <v>99</v>
      </c>
      <c r="F42" s="5" t="s">
        <v>100</v>
      </c>
      <c r="G42" s="5" t="s">
        <v>101</v>
      </c>
      <c r="H42" s="8" t="e">
        <v>#N/A</v>
      </c>
      <c r="I42" s="8" t="e">
        <v>#N/A</v>
      </c>
      <c r="J42" s="8" t="e">
        <v>#N/A</v>
      </c>
      <c r="K42" s="8">
        <v>0</v>
      </c>
      <c r="L42" s="8">
        <v>0</v>
      </c>
      <c r="M42" s="8">
        <v>0</v>
      </c>
      <c r="N42" s="8">
        <v>0</v>
      </c>
      <c r="O42" s="9">
        <v>0</v>
      </c>
      <c r="P42" s="10"/>
      <c r="Q42" s="10"/>
      <c r="R42" s="10"/>
      <c r="S42" s="8"/>
      <c r="BJ42" s="8"/>
    </row>
    <row r="43" spans="1:69" ht="13.5" customHeight="1" x14ac:dyDescent="0.3">
      <c r="A43" s="5">
        <v>419</v>
      </c>
      <c r="B43" s="6" t="s">
        <v>22</v>
      </c>
      <c r="C43" s="7">
        <v>807350</v>
      </c>
      <c r="D43" s="11">
        <v>1151426</v>
      </c>
      <c r="E43" s="5" t="s">
        <v>102</v>
      </c>
      <c r="F43" s="5" t="s">
        <v>103</v>
      </c>
      <c r="G43" s="5" t="s">
        <v>104</v>
      </c>
      <c r="H43" s="8" t="e">
        <v>#N/A</v>
      </c>
      <c r="I43" s="8" t="e">
        <v>#N/A</v>
      </c>
      <c r="J43" s="8" t="e">
        <v>#N/A</v>
      </c>
      <c r="K43" s="8">
        <v>0</v>
      </c>
      <c r="L43" s="8">
        <v>0</v>
      </c>
      <c r="M43" s="8">
        <v>0</v>
      </c>
      <c r="N43" s="8">
        <v>0</v>
      </c>
      <c r="O43" s="9">
        <v>0</v>
      </c>
      <c r="P43" s="10"/>
      <c r="Q43" s="10"/>
      <c r="R43" s="10"/>
      <c r="S43" s="8"/>
      <c r="BJ43" s="8"/>
    </row>
    <row r="44" spans="1:69" ht="13.5" customHeight="1" x14ac:dyDescent="0.3">
      <c r="A44" s="5">
        <v>5120</v>
      </c>
      <c r="B44" s="6" t="s">
        <v>22</v>
      </c>
      <c r="C44" s="7">
        <v>710266</v>
      </c>
      <c r="D44" s="11">
        <v>2044673</v>
      </c>
      <c r="E44" s="5" t="s">
        <v>105</v>
      </c>
      <c r="F44" s="5" t="s">
        <v>106</v>
      </c>
      <c r="G44" s="5" t="s">
        <v>107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9">
        <v>0</v>
      </c>
      <c r="P44" s="10"/>
      <c r="Q44" s="10"/>
      <c r="R44" s="10"/>
      <c r="S44" s="8"/>
      <c r="BJ44" s="8"/>
    </row>
    <row r="45" spans="1:69" ht="13.5" customHeight="1" x14ac:dyDescent="0.3">
      <c r="A45" s="5">
        <v>5120</v>
      </c>
      <c r="B45" s="6" t="s">
        <v>22</v>
      </c>
      <c r="C45" s="7">
        <v>1505021</v>
      </c>
      <c r="D45" s="11">
        <v>2044896</v>
      </c>
      <c r="E45" s="5" t="s">
        <v>108</v>
      </c>
      <c r="F45" s="5" t="s">
        <v>109</v>
      </c>
      <c r="G45" s="5" t="s">
        <v>110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9">
        <v>0</v>
      </c>
      <c r="P45" s="10"/>
      <c r="Q45" s="10"/>
      <c r="R45" s="10"/>
      <c r="S45" s="8"/>
      <c r="BJ45" s="8"/>
    </row>
    <row r="46" spans="1:69" ht="13.5" customHeight="1" x14ac:dyDescent="0.3">
      <c r="A46" s="5">
        <v>419</v>
      </c>
      <c r="B46" s="6" t="s">
        <v>22</v>
      </c>
      <c r="C46" s="7">
        <v>1711035</v>
      </c>
      <c r="D46" s="11">
        <v>1152493</v>
      </c>
      <c r="E46" s="5" t="s">
        <v>44</v>
      </c>
      <c r="F46" s="5" t="s">
        <v>45</v>
      </c>
      <c r="G46" s="5" t="s">
        <v>46</v>
      </c>
      <c r="H46" s="8" t="e">
        <v>#N/A</v>
      </c>
      <c r="I46" s="8" t="e">
        <v>#N/A</v>
      </c>
      <c r="J46" s="8" t="e">
        <v>#N/A</v>
      </c>
      <c r="K46" s="8" t="e">
        <f>VLOOKUP(C46,'[3]Feb 2021'!$A$4:$N$17,14,FALSE)</f>
        <v>#N/A</v>
      </c>
      <c r="L46" s="8">
        <v>0</v>
      </c>
      <c r="M46" s="8">
        <v>0</v>
      </c>
      <c r="N46" s="8">
        <v>0</v>
      </c>
      <c r="O46" s="9">
        <v>0</v>
      </c>
      <c r="P46" s="10"/>
      <c r="Q46" s="10"/>
      <c r="R46" s="10"/>
      <c r="S46" s="8"/>
      <c r="BJ46" s="8"/>
    </row>
    <row r="47" spans="1:69" ht="13.5" customHeight="1" x14ac:dyDescent="0.3">
      <c r="E47" s="5"/>
      <c r="F47" s="5"/>
      <c r="P47" s="18"/>
      <c r="Q47" s="18"/>
      <c r="BJ47" s="8"/>
    </row>
    <row r="48" spans="1:69" x14ac:dyDescent="0.3">
      <c r="A48" s="17"/>
      <c r="D48" s="11">
        <v>2002056</v>
      </c>
      <c r="E48" s="6" t="s">
        <v>111</v>
      </c>
      <c r="F48" s="6" t="s">
        <v>70</v>
      </c>
    </row>
    <row r="49" spans="5:62" ht="13.5" customHeight="1" x14ac:dyDescent="0.3">
      <c r="E49" s="5"/>
      <c r="F49" s="5"/>
      <c r="P49" s="18"/>
      <c r="Q49" s="18"/>
      <c r="BJ49" s="8"/>
    </row>
  </sheetData>
  <conditionalFormatting sqref="C8:C9">
    <cfRule type="duplicateValues" dxfId="13" priority="5" stopIfTrue="1"/>
  </conditionalFormatting>
  <conditionalFormatting sqref="C28">
    <cfRule type="duplicateValues" dxfId="12" priority="1" stopIfTrue="1"/>
  </conditionalFormatting>
  <conditionalFormatting sqref="F8:F9">
    <cfRule type="duplicateValues" dxfId="11" priority="6" stopIfTrue="1"/>
  </conditionalFormatting>
  <conditionalFormatting sqref="F28">
    <cfRule type="duplicateValues" dxfId="10" priority="2" stopIfTrue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X49"/>
  <sheetViews>
    <sheetView topLeftCell="A10" workbookViewId="0">
      <selection activeCell="D16" sqref="D16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94433.94</v>
      </c>
      <c r="I2" s="8">
        <v>0</v>
      </c>
      <c r="J2" s="8">
        <v>8026.88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/>
      <c r="Q2" s="10"/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94433.94</v>
      </c>
      <c r="I3" s="8">
        <v>0</v>
      </c>
      <c r="J3" s="8">
        <v>8026.88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/>
      <c r="Q3" s="10"/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94433.94</v>
      </c>
      <c r="I4" s="8">
        <v>0</v>
      </c>
      <c r="J4" s="8">
        <v>8026.88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/>
      <c r="Q4" s="10"/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1407007</v>
      </c>
      <c r="D5" s="11">
        <v>1151431</v>
      </c>
      <c r="E5" s="5" t="s">
        <v>35</v>
      </c>
      <c r="F5" s="5" t="s">
        <v>36</v>
      </c>
      <c r="G5" s="5" t="s">
        <v>37</v>
      </c>
      <c r="H5" s="8">
        <v>167882.57</v>
      </c>
      <c r="I5" s="8">
        <v>0</v>
      </c>
      <c r="J5" s="8">
        <v>14270.02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/>
      <c r="Q5" s="10"/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1801056</v>
      </c>
      <c r="D6" s="6">
        <v>1152702</v>
      </c>
      <c r="E6" s="6" t="s">
        <v>38</v>
      </c>
      <c r="F6" s="5" t="s">
        <v>39</v>
      </c>
      <c r="G6" s="6" t="s">
        <v>40</v>
      </c>
      <c r="H6" s="8">
        <v>187331.96</v>
      </c>
      <c r="I6" s="8">
        <v>0</v>
      </c>
      <c r="J6" s="8">
        <v>15923.22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/>
      <c r="Q6" s="10"/>
      <c r="R6" s="10"/>
      <c r="S6" s="8"/>
      <c r="BQ6" s="8"/>
    </row>
    <row r="7" spans="1:76" ht="13.5" customHeight="1" x14ac:dyDescent="0.3">
      <c r="A7" s="5">
        <v>419</v>
      </c>
      <c r="B7" s="6" t="s">
        <v>22</v>
      </c>
      <c r="C7" s="7">
        <v>1908014</v>
      </c>
      <c r="D7" s="6">
        <v>1157345</v>
      </c>
      <c r="E7" s="5" t="s">
        <v>47</v>
      </c>
      <c r="F7" s="5" t="s">
        <v>48</v>
      </c>
      <c r="G7" s="5" t="s">
        <v>49</v>
      </c>
      <c r="H7" s="8">
        <v>167882.57</v>
      </c>
      <c r="I7" s="8">
        <v>0</v>
      </c>
      <c r="J7" s="8">
        <v>14270.02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/>
      <c r="Q7" s="10"/>
      <c r="R7" s="10"/>
      <c r="S7" s="8"/>
      <c r="BJ7" s="8"/>
    </row>
    <row r="8" spans="1:76" ht="13.5" customHeight="1" x14ac:dyDescent="0.3">
      <c r="A8" s="5">
        <v>419</v>
      </c>
      <c r="B8" s="6" t="s">
        <v>22</v>
      </c>
      <c r="C8" s="7">
        <v>1104133</v>
      </c>
      <c r="D8" s="11">
        <v>1151436</v>
      </c>
      <c r="E8" s="5" t="s">
        <v>50</v>
      </c>
      <c r="F8" s="5" t="s">
        <v>51</v>
      </c>
      <c r="G8" s="5" t="s">
        <v>52</v>
      </c>
      <c r="H8" s="8">
        <v>203857.4</v>
      </c>
      <c r="I8" s="8">
        <v>0</v>
      </c>
      <c r="J8" s="8">
        <v>17327.88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/>
      <c r="Q8" s="10"/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1910042</v>
      </c>
      <c r="D9" s="6">
        <v>1157544</v>
      </c>
      <c r="E9" s="6" t="s">
        <v>53</v>
      </c>
      <c r="F9" s="5" t="s">
        <v>54</v>
      </c>
      <c r="G9" s="6" t="s">
        <v>55</v>
      </c>
      <c r="H9" s="8">
        <v>228198.6</v>
      </c>
      <c r="I9" s="8">
        <v>0</v>
      </c>
      <c r="J9" s="8">
        <v>19396.881000000001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/>
      <c r="Q9" s="10"/>
      <c r="R9" s="10"/>
      <c r="S9" s="8"/>
      <c r="BQ9" s="8"/>
    </row>
    <row r="10" spans="1:76" ht="13.5" customHeight="1" x14ac:dyDescent="0.3">
      <c r="A10" s="5">
        <v>419</v>
      </c>
      <c r="B10" s="6" t="s">
        <v>22</v>
      </c>
      <c r="C10" s="7">
        <v>1104091</v>
      </c>
      <c r="D10" s="11">
        <v>1151427</v>
      </c>
      <c r="E10" s="5" t="s">
        <v>56</v>
      </c>
      <c r="F10" s="5" t="s">
        <v>57</v>
      </c>
      <c r="G10" s="5" t="s">
        <v>58</v>
      </c>
      <c r="H10" s="8">
        <v>25618.400000000001</v>
      </c>
      <c r="I10" s="8">
        <v>0</v>
      </c>
      <c r="J10" s="8">
        <v>1463.42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/>
      <c r="Q10" s="10"/>
      <c r="R10" s="10"/>
      <c r="S10" s="8"/>
      <c r="BJ10" s="8"/>
    </row>
    <row r="11" spans="1:76" ht="13.5" customHeight="1" x14ac:dyDescent="0.3">
      <c r="A11" s="5">
        <v>419</v>
      </c>
      <c r="B11" s="6" t="s">
        <v>22</v>
      </c>
      <c r="C11" s="7">
        <v>9002042</v>
      </c>
      <c r="D11" s="11">
        <v>1151437</v>
      </c>
      <c r="E11" s="5" t="s">
        <v>59</v>
      </c>
      <c r="F11" s="5" t="s">
        <v>60</v>
      </c>
      <c r="G11" s="5" t="s">
        <v>61</v>
      </c>
      <c r="H11" s="8">
        <v>39912.639999999999</v>
      </c>
      <c r="I11" s="8">
        <v>0</v>
      </c>
      <c r="J11" s="8">
        <v>2279.96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/>
      <c r="Q11" s="10"/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6">
        <v>2104007</v>
      </c>
      <c r="D12" s="6">
        <v>1165728</v>
      </c>
      <c r="E12" s="6" t="s">
        <v>27</v>
      </c>
      <c r="F12" s="5" t="s">
        <v>123</v>
      </c>
      <c r="G12" s="6" t="s">
        <v>124</v>
      </c>
      <c r="H12" s="8">
        <v>22761.62</v>
      </c>
      <c r="I12" s="8">
        <v>0</v>
      </c>
      <c r="J12" s="8">
        <v>1262.3599999999999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/>
      <c r="Q12" s="10"/>
      <c r="R12" s="10"/>
      <c r="S12" s="8"/>
      <c r="BQ12" s="8"/>
    </row>
    <row r="13" spans="1:76" ht="13.5" customHeight="1" x14ac:dyDescent="0.3">
      <c r="A13" s="5">
        <v>419</v>
      </c>
      <c r="B13" s="6" t="s">
        <v>22</v>
      </c>
      <c r="C13">
        <v>2110007</v>
      </c>
      <c r="D13" s="6">
        <v>1169060</v>
      </c>
      <c r="E13" t="s">
        <v>125</v>
      </c>
      <c r="F13" t="s">
        <v>126</v>
      </c>
      <c r="G13" t="s">
        <v>129</v>
      </c>
      <c r="H13" s="8">
        <v>29698.75</v>
      </c>
      <c r="I13" s="8">
        <v>0</v>
      </c>
      <c r="J13" s="8">
        <v>1696.5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/>
      <c r="Q13" s="10"/>
      <c r="R13" s="10"/>
      <c r="S13" s="8"/>
      <c r="BQ13" s="8"/>
    </row>
    <row r="14" spans="1:76" ht="13.5" customHeight="1" x14ac:dyDescent="0.3">
      <c r="A14" s="5">
        <v>419</v>
      </c>
      <c r="B14" s="6" t="s">
        <v>22</v>
      </c>
      <c r="C14">
        <v>2111007</v>
      </c>
      <c r="D14" s="6">
        <v>1169061</v>
      </c>
      <c r="E14" t="s">
        <v>127</v>
      </c>
      <c r="F14" t="s">
        <v>128</v>
      </c>
      <c r="G14" t="s">
        <v>130</v>
      </c>
      <c r="H14" s="8">
        <v>171098.32</v>
      </c>
      <c r="I14" s="8">
        <v>0</v>
      </c>
      <c r="J14" s="8">
        <v>14543.36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/>
      <c r="Q14" s="10"/>
      <c r="R14" s="10"/>
      <c r="S14" s="8"/>
      <c r="BQ14" s="8"/>
    </row>
    <row r="15" spans="1:76" ht="13.5" customHeight="1" x14ac:dyDescent="0.3">
      <c r="A15" s="5">
        <v>419</v>
      </c>
      <c r="B15" s="6" t="s">
        <v>15</v>
      </c>
      <c r="C15" s="28">
        <v>2201042</v>
      </c>
      <c r="D15" s="11">
        <v>1154240</v>
      </c>
      <c r="E15" s="5" t="s">
        <v>141</v>
      </c>
      <c r="F15" s="5" t="s">
        <v>142</v>
      </c>
      <c r="G15" s="5" t="s">
        <v>140</v>
      </c>
      <c r="H15" s="8">
        <v>22761.62</v>
      </c>
      <c r="I15" s="8">
        <v>0</v>
      </c>
      <c r="J15" s="8">
        <v>3398.16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BJ15" s="8"/>
    </row>
    <row r="16" spans="1:76" ht="13.5" customHeight="1" x14ac:dyDescent="0.3">
      <c r="A16" s="5">
        <v>419</v>
      </c>
      <c r="B16" s="6" t="s">
        <v>15</v>
      </c>
      <c r="C16" s="29">
        <v>2201007</v>
      </c>
      <c r="D16" s="6">
        <v>1170369</v>
      </c>
      <c r="E16" s="30" t="s">
        <v>151</v>
      </c>
      <c r="F16" s="5" t="s">
        <v>144</v>
      </c>
      <c r="G16" s="29" t="s">
        <v>150</v>
      </c>
      <c r="H16" s="8">
        <v>711762.3</v>
      </c>
      <c r="I16" s="8">
        <v>0</v>
      </c>
      <c r="J16" s="8">
        <v>60499.7955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BJ16" s="8"/>
    </row>
    <row r="17" spans="1:62" ht="13.5" customHeight="1" x14ac:dyDescent="0.3">
      <c r="A17" s="5">
        <v>419</v>
      </c>
      <c r="B17" s="6" t="s">
        <v>15</v>
      </c>
      <c r="C17" s="29">
        <v>2201035</v>
      </c>
      <c r="D17" s="6">
        <v>1151794</v>
      </c>
      <c r="E17" s="30" t="s">
        <v>152</v>
      </c>
      <c r="F17" s="5" t="s">
        <v>153</v>
      </c>
      <c r="G17" s="29" t="s">
        <v>146</v>
      </c>
      <c r="H17" s="8">
        <v>2716650</v>
      </c>
      <c r="I17" s="8">
        <v>0</v>
      </c>
      <c r="J17" s="8">
        <v>230915.25000000003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BJ17" s="8"/>
    </row>
    <row r="18" spans="1:62" s="22" customFormat="1" ht="13.5" customHeight="1" x14ac:dyDescent="0.3">
      <c r="A18" s="21">
        <v>419</v>
      </c>
      <c r="B18" s="22" t="s">
        <v>15</v>
      </c>
      <c r="C18" s="23">
        <v>2006007</v>
      </c>
      <c r="D18" s="24">
        <v>1165125</v>
      </c>
      <c r="E18" s="21" t="s">
        <v>62</v>
      </c>
      <c r="F18" s="21" t="s">
        <v>63</v>
      </c>
      <c r="G18" s="21" t="s">
        <v>64</v>
      </c>
      <c r="H18" s="8">
        <v>977994</v>
      </c>
      <c r="I18" s="8">
        <v>0</v>
      </c>
      <c r="J18" s="8">
        <v>83129.490000000005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  <c r="P18" s="27"/>
      <c r="Q18" s="27"/>
      <c r="R18" s="27"/>
      <c r="S18" s="25"/>
      <c r="BJ18" s="25"/>
    </row>
    <row r="19" spans="1:62" ht="13.5" customHeight="1" x14ac:dyDescent="0.3">
      <c r="A19" s="5">
        <v>419</v>
      </c>
      <c r="B19" s="6" t="s">
        <v>22</v>
      </c>
      <c r="C19" s="7">
        <v>811210</v>
      </c>
      <c r="D19" s="11">
        <v>1151428</v>
      </c>
      <c r="E19" s="5" t="s">
        <v>65</v>
      </c>
      <c r="F19" s="5" t="s">
        <v>66</v>
      </c>
      <c r="G19" s="5" t="s">
        <v>67</v>
      </c>
      <c r="H19" s="8">
        <v>511599.53</v>
      </c>
      <c r="I19" s="8">
        <v>0</v>
      </c>
      <c r="J19" s="8">
        <v>43485.959880000002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/>
      <c r="Q19" s="10"/>
      <c r="R19" s="10"/>
      <c r="S19" s="8"/>
      <c r="BJ19" s="8"/>
    </row>
    <row r="20" spans="1:62" ht="13.5" customHeight="1" x14ac:dyDescent="0.3">
      <c r="A20" s="5">
        <v>419</v>
      </c>
      <c r="B20" s="6" t="s">
        <v>22</v>
      </c>
      <c r="C20" s="7">
        <v>1602007</v>
      </c>
      <c r="D20" s="11">
        <v>1151434</v>
      </c>
      <c r="E20" s="5" t="s">
        <v>41</v>
      </c>
      <c r="F20" s="5" t="s">
        <v>42</v>
      </c>
      <c r="G20" s="5" t="s">
        <v>43</v>
      </c>
      <c r="H20" s="8">
        <v>228198.6</v>
      </c>
      <c r="I20" s="8">
        <v>0</v>
      </c>
      <c r="J20" s="8">
        <v>19396.881000000001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/>
      <c r="Q20" s="10"/>
      <c r="R20" s="10"/>
      <c r="S20" s="8"/>
      <c r="BJ20" s="8"/>
    </row>
    <row r="21" spans="1:62" ht="13.5" customHeight="1" x14ac:dyDescent="0.3">
      <c r="A21" s="5">
        <v>419</v>
      </c>
      <c r="B21" s="6" t="s">
        <v>22</v>
      </c>
      <c r="C21" s="7">
        <v>2002056</v>
      </c>
      <c r="D21" s="11">
        <v>1162384</v>
      </c>
      <c r="E21" s="5" t="s">
        <v>68</v>
      </c>
      <c r="F21" s="5" t="s">
        <v>69</v>
      </c>
      <c r="G21" s="5" t="s">
        <v>70</v>
      </c>
      <c r="H21" s="8">
        <v>511599.53</v>
      </c>
      <c r="I21" s="8">
        <v>0</v>
      </c>
      <c r="J21" s="8">
        <v>43485.959880000002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/>
      <c r="Q21" s="10"/>
      <c r="R21" s="10"/>
      <c r="S21" s="8"/>
      <c r="BJ21" s="8"/>
    </row>
    <row r="22" spans="1:62" ht="13.5" customHeight="1" x14ac:dyDescent="0.3">
      <c r="A22" s="5">
        <v>419</v>
      </c>
      <c r="B22" s="6" t="s">
        <v>22</v>
      </c>
      <c r="C22" s="7">
        <v>9205015</v>
      </c>
      <c r="D22" s="11">
        <v>1151430</v>
      </c>
      <c r="E22" s="5" t="s">
        <v>74</v>
      </c>
      <c r="F22" s="5" t="s">
        <v>75</v>
      </c>
      <c r="G22" s="5" t="s">
        <v>76</v>
      </c>
      <c r="H22" s="8">
        <v>1792989</v>
      </c>
      <c r="I22" s="8">
        <v>0</v>
      </c>
      <c r="J22" s="8">
        <v>152404.065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/>
      <c r="Q22" s="10"/>
      <c r="R22" s="10"/>
      <c r="S22" s="8"/>
      <c r="BJ22" s="8"/>
    </row>
    <row r="23" spans="1:62" ht="13.5" customHeight="1" x14ac:dyDescent="0.3">
      <c r="A23" s="5">
        <v>419</v>
      </c>
      <c r="B23" s="6" t="s">
        <v>15</v>
      </c>
      <c r="C23" s="7">
        <v>1910028</v>
      </c>
      <c r="D23" s="11">
        <v>1157546</v>
      </c>
      <c r="E23" s="5" t="s">
        <v>77</v>
      </c>
      <c r="F23" s="5" t="s">
        <v>78</v>
      </c>
      <c r="G23" s="5" t="s">
        <v>79</v>
      </c>
      <c r="H23" s="8">
        <v>380331</v>
      </c>
      <c r="I23" s="8">
        <v>0</v>
      </c>
      <c r="J23" s="8">
        <v>32328.135000000002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/>
      <c r="Q23" s="10"/>
      <c r="R23" s="10"/>
      <c r="S23" s="8"/>
      <c r="BJ23" s="8"/>
    </row>
    <row r="24" spans="1:62" ht="13.5" customHeight="1" x14ac:dyDescent="0.3">
      <c r="A24" s="5">
        <v>419</v>
      </c>
      <c r="B24" s="6" t="s">
        <v>22</v>
      </c>
      <c r="C24" s="7">
        <v>910056</v>
      </c>
      <c r="D24" s="11">
        <v>1151439</v>
      </c>
      <c r="E24" s="5" t="s">
        <v>80</v>
      </c>
      <c r="F24" s="5" t="s">
        <v>81</v>
      </c>
      <c r="G24" s="5" t="s">
        <v>82</v>
      </c>
      <c r="H24" s="8">
        <v>1086660</v>
      </c>
      <c r="I24" s="8">
        <v>0</v>
      </c>
      <c r="J24" s="8">
        <v>92366.1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/>
      <c r="Q24" s="10"/>
      <c r="R24" s="10"/>
      <c r="S24" s="8"/>
      <c r="AZ24" s="8"/>
      <c r="BJ24" s="8"/>
    </row>
    <row r="25" spans="1:62" ht="13.5" customHeight="1" x14ac:dyDescent="0.3">
      <c r="A25" s="5">
        <v>419</v>
      </c>
      <c r="B25" s="6" t="s">
        <v>22</v>
      </c>
      <c r="C25" s="7">
        <v>1908007</v>
      </c>
      <c r="D25" s="6">
        <v>1157344</v>
      </c>
      <c r="E25" s="5" t="s">
        <v>32</v>
      </c>
      <c r="F25" s="5" t="s">
        <v>33</v>
      </c>
      <c r="G25" s="5" t="s">
        <v>34</v>
      </c>
      <c r="H25" s="8">
        <v>228198.6</v>
      </c>
      <c r="I25" s="8">
        <v>0</v>
      </c>
      <c r="J25" s="8">
        <v>19396.881000000001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/>
      <c r="Q25" s="10"/>
      <c r="R25" s="10"/>
      <c r="S25" s="8"/>
      <c r="BJ25" s="8"/>
    </row>
    <row r="26" spans="1:62" ht="13.5" customHeight="1" x14ac:dyDescent="0.3">
      <c r="A26" s="5">
        <v>419</v>
      </c>
      <c r="B26" s="6" t="s">
        <v>22</v>
      </c>
      <c r="C26" s="7">
        <v>1501007</v>
      </c>
      <c r="D26" s="11">
        <v>1151429</v>
      </c>
      <c r="E26" s="5" t="s">
        <v>83</v>
      </c>
      <c r="F26" s="5" t="s">
        <v>84</v>
      </c>
      <c r="G26" s="5" t="s">
        <v>85</v>
      </c>
      <c r="H26" s="8">
        <v>575549.47</v>
      </c>
      <c r="I26" s="8">
        <v>0</v>
      </c>
      <c r="J26" s="8">
        <v>48921.704865000007</v>
      </c>
      <c r="K26" s="8">
        <v>0</v>
      </c>
      <c r="L26" s="8">
        <v>0</v>
      </c>
      <c r="M26" s="8">
        <v>0</v>
      </c>
      <c r="N26" s="8">
        <v>0</v>
      </c>
      <c r="O26" s="9">
        <v>0</v>
      </c>
      <c r="P26" s="10"/>
      <c r="Q26" s="10"/>
      <c r="R26" s="10"/>
      <c r="S26" s="8"/>
      <c r="BJ26" s="8"/>
    </row>
    <row r="27" spans="1:62" ht="13.5" customHeight="1" x14ac:dyDescent="0.3">
      <c r="A27" s="5">
        <v>419</v>
      </c>
      <c r="B27" s="6" t="s">
        <v>22</v>
      </c>
      <c r="C27" s="7">
        <v>404761</v>
      </c>
      <c r="D27" s="11">
        <v>1151441</v>
      </c>
      <c r="E27" s="5" t="s">
        <v>86</v>
      </c>
      <c r="F27" s="5" t="s">
        <v>87</v>
      </c>
      <c r="G27" s="5" t="s">
        <v>88</v>
      </c>
      <c r="H27" s="8">
        <v>447649.59</v>
      </c>
      <c r="I27" s="8">
        <v>0</v>
      </c>
      <c r="J27" s="8">
        <v>38050.214895000005</v>
      </c>
      <c r="K27" s="8">
        <v>0</v>
      </c>
      <c r="L27" s="8">
        <v>0</v>
      </c>
      <c r="M27" s="8">
        <v>0</v>
      </c>
      <c r="N27" s="8">
        <v>0</v>
      </c>
      <c r="O27" s="9">
        <v>0</v>
      </c>
      <c r="P27" s="10"/>
      <c r="Q27" s="10"/>
      <c r="R27" s="10"/>
      <c r="S27" s="8"/>
      <c r="BJ27" s="8"/>
    </row>
    <row r="28" spans="1:62" ht="13.5" customHeight="1" x14ac:dyDescent="0.3">
      <c r="A28" s="5">
        <v>419</v>
      </c>
      <c r="B28" s="6" t="s">
        <v>22</v>
      </c>
      <c r="C28" s="7">
        <v>7810042</v>
      </c>
      <c r="D28" s="11">
        <v>1151444</v>
      </c>
      <c r="E28" s="5" t="s">
        <v>89</v>
      </c>
      <c r="F28" s="5" t="s">
        <v>90</v>
      </c>
      <c r="G28" s="5" t="s">
        <v>91</v>
      </c>
      <c r="H28" s="8">
        <v>2118987</v>
      </c>
      <c r="I28" s="8">
        <v>0</v>
      </c>
      <c r="J28" s="8">
        <v>180113.89500000002</v>
      </c>
      <c r="K28" s="8">
        <v>0</v>
      </c>
      <c r="L28" s="8">
        <v>0</v>
      </c>
      <c r="M28" s="8">
        <v>0</v>
      </c>
      <c r="N28" s="8">
        <v>0</v>
      </c>
      <c r="O28" s="9">
        <v>0</v>
      </c>
      <c r="P28" s="10"/>
      <c r="Q28" s="10"/>
      <c r="R28" s="10"/>
      <c r="S28" s="8"/>
      <c r="BJ28" s="8"/>
    </row>
    <row r="29" spans="1:62" ht="13.5" customHeight="1" x14ac:dyDescent="0.3">
      <c r="A29" s="5">
        <v>419</v>
      </c>
      <c r="B29" s="6" t="s">
        <v>15</v>
      </c>
      <c r="C29" s="7">
        <v>1208028</v>
      </c>
      <c r="D29" s="11">
        <v>1151688</v>
      </c>
      <c r="E29" s="5" t="s">
        <v>92</v>
      </c>
      <c r="F29" s="5" t="s">
        <v>93</v>
      </c>
      <c r="G29" s="5" t="s">
        <v>94</v>
      </c>
      <c r="H29" s="8">
        <v>447649.59</v>
      </c>
      <c r="I29" s="8">
        <v>0</v>
      </c>
      <c r="J29" s="8">
        <v>38050.214895000005</v>
      </c>
      <c r="K29" s="8">
        <v>0</v>
      </c>
      <c r="L29" s="8">
        <v>0</v>
      </c>
      <c r="M29" s="8">
        <v>0</v>
      </c>
      <c r="N29" s="8">
        <v>0</v>
      </c>
      <c r="O29" s="9">
        <v>0</v>
      </c>
      <c r="P29" s="10"/>
      <c r="Q29" s="10"/>
      <c r="R29" s="10"/>
      <c r="S29" s="8"/>
      <c r="BJ29" s="8"/>
    </row>
    <row r="30" spans="1:62" ht="13.5" customHeight="1" x14ac:dyDescent="0.3">
      <c r="A30" s="5">
        <v>419</v>
      </c>
      <c r="B30" s="6" t="s">
        <v>15</v>
      </c>
      <c r="C30" s="7">
        <v>1903063</v>
      </c>
      <c r="D30" s="11">
        <v>1156591</v>
      </c>
      <c r="E30" s="5" t="s">
        <v>95</v>
      </c>
      <c r="F30" s="5" t="s">
        <v>96</v>
      </c>
      <c r="G30" s="5" t="s">
        <v>97</v>
      </c>
      <c r="H30" s="8">
        <v>380331</v>
      </c>
      <c r="I30" s="8">
        <v>0</v>
      </c>
      <c r="J30" s="8">
        <v>32328.135000000002</v>
      </c>
      <c r="K30" s="8">
        <v>0</v>
      </c>
      <c r="L30" s="8">
        <v>0</v>
      </c>
      <c r="M30" s="8">
        <v>0</v>
      </c>
      <c r="N30" s="8">
        <v>0</v>
      </c>
      <c r="O30" s="9">
        <v>0</v>
      </c>
      <c r="P30" s="10"/>
      <c r="Q30" s="10"/>
      <c r="R30" s="10"/>
      <c r="S30" s="8"/>
      <c r="BJ30" s="8"/>
    </row>
    <row r="31" spans="1:62" ht="13.5" customHeight="1" x14ac:dyDescent="0.3">
      <c r="A31" s="5">
        <v>419</v>
      </c>
      <c r="B31" s="6" t="s">
        <v>15</v>
      </c>
      <c r="C31" s="7">
        <v>2112063</v>
      </c>
      <c r="D31" s="6">
        <v>1165725</v>
      </c>
      <c r="E31" t="s">
        <v>131</v>
      </c>
      <c r="F31" t="s">
        <v>132</v>
      </c>
      <c r="G31" t="s">
        <v>133</v>
      </c>
      <c r="H31" s="8">
        <v>1792989</v>
      </c>
      <c r="I31" s="8">
        <v>0</v>
      </c>
      <c r="J31" s="8">
        <v>152404.065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10"/>
      <c r="Q31" s="10"/>
      <c r="R31" s="10"/>
      <c r="S31" s="8"/>
      <c r="BJ31" s="8"/>
    </row>
    <row r="32" spans="1:62" ht="13.5" customHeight="1" x14ac:dyDescent="0.3">
      <c r="A32" s="5">
        <v>419</v>
      </c>
      <c r="B32" s="6" t="s">
        <v>15</v>
      </c>
      <c r="C32" s="7">
        <v>2112056</v>
      </c>
      <c r="D32" s="6">
        <v>1151788</v>
      </c>
      <c r="E32" t="s">
        <v>135</v>
      </c>
      <c r="F32" t="s">
        <v>134</v>
      </c>
      <c r="G32" t="s">
        <v>136</v>
      </c>
      <c r="H32" s="8">
        <v>1358325</v>
      </c>
      <c r="I32" s="8">
        <v>0</v>
      </c>
      <c r="J32" s="8">
        <v>115457.62500000001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10"/>
      <c r="Q32" s="10"/>
      <c r="R32" s="10"/>
      <c r="S32" s="8"/>
      <c r="BJ32" s="8"/>
    </row>
    <row r="33" spans="1:69" ht="13.5" customHeight="1" x14ac:dyDescent="0.3">
      <c r="A33" s="5">
        <v>419</v>
      </c>
      <c r="B33" s="6" t="s">
        <v>15</v>
      </c>
      <c r="C33" s="7">
        <v>2112049</v>
      </c>
      <c r="D33" s="6">
        <v>1169062</v>
      </c>
      <c r="E33" t="s">
        <v>137</v>
      </c>
      <c r="F33" t="s">
        <v>138</v>
      </c>
      <c r="G33" t="s">
        <v>139</v>
      </c>
      <c r="H33" s="8">
        <v>228198.6</v>
      </c>
      <c r="I33" s="8">
        <v>0</v>
      </c>
      <c r="J33" s="8">
        <v>19396.881000000001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10"/>
      <c r="Q33" s="10"/>
      <c r="R33" s="10"/>
      <c r="S33" s="8"/>
      <c r="BJ33" s="8"/>
    </row>
    <row r="34" spans="1:69" ht="13.5" customHeight="1" thickBot="1" x14ac:dyDescent="0.35">
      <c r="A34" s="12"/>
      <c r="B34" s="13"/>
      <c r="C34" s="14"/>
      <c r="D34" s="15"/>
      <c r="E34" s="12"/>
      <c r="F34" s="12"/>
      <c r="G34" s="12"/>
      <c r="H34" s="16">
        <v>18045968.080000002</v>
      </c>
      <c r="I34" s="16">
        <v>0</v>
      </c>
      <c r="J34" s="16">
        <v>1532043.6739150002</v>
      </c>
      <c r="K34" s="16">
        <f>SUM(K2:K33)</f>
        <v>0</v>
      </c>
      <c r="L34" s="16">
        <f>SUM(L2:L33)</f>
        <v>0</v>
      </c>
      <c r="M34" s="16">
        <f>SUM(M2:M33)</f>
        <v>0</v>
      </c>
      <c r="N34" s="16">
        <f>SUM(N2:N33)</f>
        <v>0</v>
      </c>
      <c r="O34" s="16">
        <f>SUM(O2:O33)</f>
        <v>0</v>
      </c>
      <c r="BJ34" s="8"/>
    </row>
    <row r="35" spans="1:69" ht="13.5" customHeight="1" thickTop="1" x14ac:dyDescent="0.3">
      <c r="E35" s="5"/>
      <c r="F35" s="5"/>
      <c r="H35" s="8">
        <v>301683.94</v>
      </c>
      <c r="I35" s="8">
        <v>15112.55</v>
      </c>
      <c r="J35" s="8">
        <v>25691.329999999998</v>
      </c>
      <c r="BJ35" s="8"/>
    </row>
    <row r="36" spans="1:69" ht="13.5" customHeight="1" x14ac:dyDescent="0.3">
      <c r="E36" s="5"/>
      <c r="F36" s="5"/>
      <c r="H36" s="8">
        <v>-4830108.1100000003</v>
      </c>
      <c r="I36" s="8">
        <v>-344943.78</v>
      </c>
      <c r="J36" s="8">
        <v>-586400.42000000016</v>
      </c>
      <c r="K36" s="8">
        <f>+K35-K34</f>
        <v>0</v>
      </c>
      <c r="M36" s="8">
        <f>230*60</f>
        <v>13800</v>
      </c>
      <c r="BJ36" s="8"/>
    </row>
    <row r="37" spans="1:69" x14ac:dyDescent="0.3">
      <c r="H37" s="8">
        <v>57084.03</v>
      </c>
      <c r="I37" s="8">
        <v>4158.3900000000003</v>
      </c>
      <c r="J37" s="8">
        <v>7069.2200000000012</v>
      </c>
    </row>
    <row r="38" spans="1:69" ht="13.5" customHeight="1" x14ac:dyDescent="0.3">
      <c r="A38" s="17" t="s">
        <v>98</v>
      </c>
      <c r="E38" s="5"/>
      <c r="F38" s="5"/>
      <c r="M38" s="8">
        <f>M36/180</f>
        <v>76.666666666666671</v>
      </c>
      <c r="P38" s="18"/>
      <c r="Q38" s="18"/>
      <c r="BJ38" s="8"/>
    </row>
    <row r="39" spans="1:69" ht="13.5" customHeight="1" x14ac:dyDescent="0.3">
      <c r="A39" s="5">
        <v>419</v>
      </c>
      <c r="B39" s="6" t="s">
        <v>15</v>
      </c>
      <c r="C39" s="7">
        <v>1910021</v>
      </c>
      <c r="D39" s="11">
        <v>1157547</v>
      </c>
      <c r="E39" s="5" t="s">
        <v>71</v>
      </c>
      <c r="F39" s="5" t="s">
        <v>72</v>
      </c>
      <c r="G39" s="5" t="s">
        <v>73</v>
      </c>
      <c r="H39" s="8">
        <v>0</v>
      </c>
      <c r="I39" s="8">
        <v>0</v>
      </c>
      <c r="J39" s="8" t="e">
        <v>#N/A</v>
      </c>
      <c r="K39" s="8">
        <v>0</v>
      </c>
      <c r="L39" s="8">
        <v>0</v>
      </c>
      <c r="M39" s="8">
        <v>0</v>
      </c>
      <c r="N39" s="8">
        <v>0</v>
      </c>
      <c r="O39" s="9">
        <v>0</v>
      </c>
      <c r="P39" s="10"/>
      <c r="Q39" s="10"/>
      <c r="R39" s="10"/>
      <c r="S39" s="8"/>
      <c r="BJ39" s="8"/>
    </row>
    <row r="40" spans="1:69" ht="13.5" customHeight="1" x14ac:dyDescent="0.3">
      <c r="A40" s="5">
        <v>419</v>
      </c>
      <c r="B40" s="6" t="s">
        <v>22</v>
      </c>
      <c r="C40" s="7">
        <v>1910035</v>
      </c>
      <c r="D40" s="6">
        <v>1157545</v>
      </c>
      <c r="E40" s="6" t="s">
        <v>26</v>
      </c>
      <c r="F40" s="5" t="s">
        <v>27</v>
      </c>
      <c r="G40" s="6" t="s">
        <v>28</v>
      </c>
      <c r="H40" s="8" t="e">
        <v>#N/A</v>
      </c>
      <c r="I40" s="8" t="e">
        <v>#N/A</v>
      </c>
      <c r="J40" s="8" t="e">
        <v>#N/A</v>
      </c>
      <c r="K40" s="8">
        <v>0</v>
      </c>
      <c r="L40" s="8">
        <v>0</v>
      </c>
      <c r="M40" s="8">
        <v>0</v>
      </c>
      <c r="N40" s="8">
        <v>0</v>
      </c>
      <c r="O40" s="9">
        <v>0</v>
      </c>
      <c r="P40" s="10"/>
      <c r="Q40" s="10"/>
      <c r="R40" s="10"/>
      <c r="S40" s="8"/>
      <c r="BQ40" s="8"/>
    </row>
    <row r="41" spans="1:69" ht="13.5" customHeight="1" x14ac:dyDescent="0.3">
      <c r="A41" s="5">
        <v>419</v>
      </c>
      <c r="B41" s="6" t="s">
        <v>22</v>
      </c>
      <c r="C41" s="7">
        <v>1802028</v>
      </c>
      <c r="D41" s="11">
        <v>1152758</v>
      </c>
      <c r="E41" s="5" t="s">
        <v>29</v>
      </c>
      <c r="F41" s="5" t="s">
        <v>30</v>
      </c>
      <c r="G41" s="5" t="s">
        <v>31</v>
      </c>
      <c r="H41" s="8" t="e">
        <v>#N/A</v>
      </c>
      <c r="I41" s="8" t="e">
        <v>#N/A</v>
      </c>
      <c r="J41" s="8" t="e">
        <v>#N/A</v>
      </c>
      <c r="K41" s="8" t="e">
        <f>VLOOKUP(C41,'[3]Mar 2021'!$A$4:$N$15,14,FALSE)</f>
        <v>#N/A</v>
      </c>
      <c r="L41" s="8">
        <v>0</v>
      </c>
      <c r="M41" s="8">
        <v>0</v>
      </c>
      <c r="N41" s="8">
        <v>0</v>
      </c>
      <c r="O41" s="9">
        <v>0</v>
      </c>
      <c r="P41" s="10"/>
      <c r="Q41" s="10"/>
      <c r="R41" s="10"/>
      <c r="S41" s="8"/>
      <c r="BJ41" s="8"/>
    </row>
    <row r="42" spans="1:69" ht="13.5" customHeight="1" x14ac:dyDescent="0.3">
      <c r="A42" s="5">
        <v>419</v>
      </c>
      <c r="B42" s="6" t="s">
        <v>22</v>
      </c>
      <c r="C42" s="7">
        <v>1403028</v>
      </c>
      <c r="D42" s="11">
        <v>1151425</v>
      </c>
      <c r="E42" s="5" t="s">
        <v>99</v>
      </c>
      <c r="F42" s="5" t="s">
        <v>100</v>
      </c>
      <c r="G42" s="5" t="s">
        <v>101</v>
      </c>
      <c r="H42" s="8" t="e">
        <v>#N/A</v>
      </c>
      <c r="I42" s="8" t="e">
        <v>#N/A</v>
      </c>
      <c r="J42" s="8" t="e">
        <v>#N/A</v>
      </c>
      <c r="K42" s="8">
        <v>0</v>
      </c>
      <c r="L42" s="8">
        <v>0</v>
      </c>
      <c r="M42" s="8">
        <v>0</v>
      </c>
      <c r="N42" s="8">
        <v>0</v>
      </c>
      <c r="O42" s="9">
        <v>0</v>
      </c>
      <c r="P42" s="10"/>
      <c r="Q42" s="10"/>
      <c r="R42" s="10"/>
      <c r="S42" s="8"/>
      <c r="BJ42" s="8"/>
    </row>
    <row r="43" spans="1:69" ht="13.5" customHeight="1" x14ac:dyDescent="0.3">
      <c r="A43" s="5">
        <v>419</v>
      </c>
      <c r="B43" s="6" t="s">
        <v>22</v>
      </c>
      <c r="C43" s="7">
        <v>807350</v>
      </c>
      <c r="D43" s="11">
        <v>1151426</v>
      </c>
      <c r="E43" s="5" t="s">
        <v>102</v>
      </c>
      <c r="F43" s="5" t="s">
        <v>103</v>
      </c>
      <c r="G43" s="5" t="s">
        <v>104</v>
      </c>
      <c r="H43" s="8" t="e">
        <v>#N/A</v>
      </c>
      <c r="I43" s="8" t="e">
        <v>#N/A</v>
      </c>
      <c r="J43" s="8" t="e">
        <v>#N/A</v>
      </c>
      <c r="K43" s="8">
        <v>0</v>
      </c>
      <c r="L43" s="8">
        <v>0</v>
      </c>
      <c r="M43" s="8">
        <v>0</v>
      </c>
      <c r="N43" s="8">
        <v>0</v>
      </c>
      <c r="O43" s="9">
        <v>0</v>
      </c>
      <c r="P43" s="10"/>
      <c r="Q43" s="10"/>
      <c r="R43" s="10"/>
      <c r="S43" s="8"/>
      <c r="BJ43" s="8"/>
    </row>
    <row r="44" spans="1:69" ht="13.5" customHeight="1" x14ac:dyDescent="0.3">
      <c r="A44" s="5">
        <v>5120</v>
      </c>
      <c r="B44" s="6" t="s">
        <v>22</v>
      </c>
      <c r="C44" s="7">
        <v>710266</v>
      </c>
      <c r="D44" s="11">
        <v>2044673</v>
      </c>
      <c r="E44" s="5" t="s">
        <v>105</v>
      </c>
      <c r="F44" s="5" t="s">
        <v>106</v>
      </c>
      <c r="G44" s="5" t="s">
        <v>107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9">
        <v>0</v>
      </c>
      <c r="P44" s="10"/>
      <c r="Q44" s="10"/>
      <c r="R44" s="10"/>
      <c r="S44" s="8"/>
      <c r="BJ44" s="8"/>
    </row>
    <row r="45" spans="1:69" ht="13.5" customHeight="1" x14ac:dyDescent="0.3">
      <c r="A45" s="5">
        <v>5120</v>
      </c>
      <c r="B45" s="6" t="s">
        <v>22</v>
      </c>
      <c r="C45" s="7">
        <v>1505021</v>
      </c>
      <c r="D45" s="11">
        <v>2044896</v>
      </c>
      <c r="E45" s="5" t="s">
        <v>108</v>
      </c>
      <c r="F45" s="5" t="s">
        <v>109</v>
      </c>
      <c r="G45" s="5" t="s">
        <v>110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9">
        <v>0</v>
      </c>
      <c r="P45" s="10"/>
      <c r="Q45" s="10"/>
      <c r="R45" s="10"/>
      <c r="S45" s="8"/>
      <c r="BJ45" s="8"/>
    </row>
    <row r="46" spans="1:69" ht="13.5" customHeight="1" x14ac:dyDescent="0.3">
      <c r="A46" s="5">
        <v>419</v>
      </c>
      <c r="B46" s="6" t="s">
        <v>22</v>
      </c>
      <c r="C46" s="7">
        <v>1711035</v>
      </c>
      <c r="D46" s="11">
        <v>1152493</v>
      </c>
      <c r="E46" s="5" t="s">
        <v>44</v>
      </c>
      <c r="F46" s="5" t="s">
        <v>45</v>
      </c>
      <c r="G46" s="5" t="s">
        <v>46</v>
      </c>
      <c r="H46" s="8" t="e">
        <v>#N/A</v>
      </c>
      <c r="I46" s="8" t="e">
        <v>#N/A</v>
      </c>
      <c r="J46" s="8" t="e">
        <v>#N/A</v>
      </c>
      <c r="K46" s="8" t="e">
        <f>VLOOKUP(C46,'[3]Feb 2021'!$A$4:$N$17,14,FALSE)</f>
        <v>#N/A</v>
      </c>
      <c r="L46" s="8">
        <v>0</v>
      </c>
      <c r="M46" s="8">
        <v>0</v>
      </c>
      <c r="N46" s="8">
        <v>0</v>
      </c>
      <c r="O46" s="9">
        <v>0</v>
      </c>
      <c r="P46" s="10"/>
      <c r="Q46" s="10"/>
      <c r="R46" s="10"/>
      <c r="S46" s="8"/>
      <c r="BJ46" s="8"/>
    </row>
    <row r="47" spans="1:69" ht="13.5" customHeight="1" x14ac:dyDescent="0.3">
      <c r="E47" s="5"/>
      <c r="F47" s="5"/>
      <c r="P47" s="18"/>
      <c r="Q47" s="18"/>
      <c r="BJ47" s="8"/>
    </row>
    <row r="48" spans="1:69" x14ac:dyDescent="0.3">
      <c r="A48" s="17"/>
      <c r="D48" s="11">
        <v>2002056</v>
      </c>
      <c r="E48" s="6" t="s">
        <v>111</v>
      </c>
      <c r="F48" s="6" t="s">
        <v>70</v>
      </c>
    </row>
    <row r="49" spans="5:62" ht="13.5" customHeight="1" x14ac:dyDescent="0.3">
      <c r="E49" s="5"/>
      <c r="F49" s="5"/>
      <c r="P49" s="18"/>
      <c r="Q49" s="18"/>
      <c r="BJ49" s="8"/>
    </row>
  </sheetData>
  <conditionalFormatting sqref="C29 C8:C9">
    <cfRule type="duplicateValues" dxfId="9" priority="1" stopIfTrue="1"/>
  </conditionalFormatting>
  <conditionalFormatting sqref="F29 F8:F9">
    <cfRule type="duplicateValues" dxfId="8" priority="2" stopIfTrue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49"/>
  <sheetViews>
    <sheetView workbookViewId="0">
      <selection sqref="A1:IV65536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94433.94</v>
      </c>
      <c r="I2" s="8">
        <v>0</v>
      </c>
      <c r="J2" s="8">
        <v>8026.88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/>
      <c r="Q2" s="10"/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94433.94</v>
      </c>
      <c r="I3" s="8">
        <v>0</v>
      </c>
      <c r="J3" s="8">
        <v>8026.88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/>
      <c r="Q3" s="10"/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94433.94</v>
      </c>
      <c r="I4" s="8">
        <v>0</v>
      </c>
      <c r="J4" s="8">
        <v>8026.88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/>
      <c r="Q4" s="10"/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1407007</v>
      </c>
      <c r="D5" s="11">
        <v>1151431</v>
      </c>
      <c r="E5" s="5" t="s">
        <v>35</v>
      </c>
      <c r="F5" s="5" t="s">
        <v>36</v>
      </c>
      <c r="G5" s="5" t="s">
        <v>37</v>
      </c>
      <c r="H5" s="8">
        <v>167882.57</v>
      </c>
      <c r="I5" s="8">
        <v>0</v>
      </c>
      <c r="J5" s="8">
        <v>14270.02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/>
      <c r="Q5" s="10"/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1801056</v>
      </c>
      <c r="D6" s="6">
        <v>1152702</v>
      </c>
      <c r="E6" s="6" t="s">
        <v>38</v>
      </c>
      <c r="F6" s="5" t="s">
        <v>39</v>
      </c>
      <c r="G6" s="6" t="s">
        <v>40</v>
      </c>
      <c r="H6" s="8">
        <v>187331.96</v>
      </c>
      <c r="I6" s="8">
        <v>0</v>
      </c>
      <c r="J6" s="8">
        <v>15923.22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/>
      <c r="Q6" s="10"/>
      <c r="R6" s="10"/>
      <c r="S6" s="8"/>
      <c r="BQ6" s="8"/>
    </row>
    <row r="7" spans="1:76" ht="13.5" customHeight="1" x14ac:dyDescent="0.3">
      <c r="A7" s="5">
        <v>419</v>
      </c>
      <c r="B7" s="6" t="s">
        <v>22</v>
      </c>
      <c r="C7" s="7">
        <v>1908014</v>
      </c>
      <c r="D7" s="6">
        <v>1157345</v>
      </c>
      <c r="E7" s="5" t="s">
        <v>47</v>
      </c>
      <c r="F7" s="5" t="s">
        <v>48</v>
      </c>
      <c r="G7" s="5" t="s">
        <v>49</v>
      </c>
      <c r="H7" s="8">
        <v>167882.57</v>
      </c>
      <c r="I7" s="8">
        <v>0</v>
      </c>
      <c r="J7" s="8">
        <v>14270.02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/>
      <c r="Q7" s="10"/>
      <c r="R7" s="10"/>
      <c r="S7" s="8"/>
      <c r="BJ7" s="8"/>
    </row>
    <row r="8" spans="1:76" ht="13.5" customHeight="1" x14ac:dyDescent="0.3">
      <c r="A8" s="5">
        <v>419</v>
      </c>
      <c r="B8" s="6" t="s">
        <v>22</v>
      </c>
      <c r="C8" s="7">
        <v>1104133</v>
      </c>
      <c r="D8" s="11">
        <v>1151436</v>
      </c>
      <c r="E8" s="5" t="s">
        <v>50</v>
      </c>
      <c r="F8" s="5" t="s">
        <v>51</v>
      </c>
      <c r="G8" s="5" t="s">
        <v>52</v>
      </c>
      <c r="H8" s="8">
        <v>281572.2</v>
      </c>
      <c r="I8" s="8">
        <v>0</v>
      </c>
      <c r="J8" s="8">
        <v>23933.636999999999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/>
      <c r="Q8" s="10"/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1910042</v>
      </c>
      <c r="D9" s="6">
        <v>1157544</v>
      </c>
      <c r="E9" s="6" t="s">
        <v>53</v>
      </c>
      <c r="F9" s="5" t="s">
        <v>54</v>
      </c>
      <c r="G9" s="6" t="s">
        <v>55</v>
      </c>
      <c r="H9" s="8">
        <v>281572.2</v>
      </c>
      <c r="I9" s="8">
        <v>0</v>
      </c>
      <c r="J9" s="8">
        <v>23933.636999999999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/>
      <c r="Q9" s="10"/>
      <c r="R9" s="10"/>
      <c r="S9" s="8"/>
      <c r="BQ9" s="8"/>
    </row>
    <row r="10" spans="1:76" ht="13.5" customHeight="1" x14ac:dyDescent="0.3">
      <c r="A10" s="5">
        <v>419</v>
      </c>
      <c r="B10" s="6" t="s">
        <v>22</v>
      </c>
      <c r="C10" s="7">
        <v>1104091</v>
      </c>
      <c r="D10" s="11">
        <v>1151427</v>
      </c>
      <c r="E10" s="5" t="s">
        <v>56</v>
      </c>
      <c r="F10" s="5" t="s">
        <v>57</v>
      </c>
      <c r="G10" s="5" t="s">
        <v>58</v>
      </c>
      <c r="H10" s="8">
        <v>25618.400000000001</v>
      </c>
      <c r="I10" s="8">
        <v>0</v>
      </c>
      <c r="J10" s="8">
        <v>2177.56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/>
      <c r="Q10" s="10"/>
      <c r="R10" s="10"/>
      <c r="S10" s="8"/>
      <c r="BJ10" s="8"/>
    </row>
    <row r="11" spans="1:76" ht="13.5" customHeight="1" x14ac:dyDescent="0.3">
      <c r="A11" s="5">
        <v>419</v>
      </c>
      <c r="B11" s="6" t="s">
        <v>22</v>
      </c>
      <c r="C11" s="7">
        <v>9002042</v>
      </c>
      <c r="D11" s="11">
        <v>1151437</v>
      </c>
      <c r="E11" s="5" t="s">
        <v>59</v>
      </c>
      <c r="F11" s="5" t="s">
        <v>60</v>
      </c>
      <c r="G11" s="5" t="s">
        <v>61</v>
      </c>
      <c r="H11" s="8">
        <v>39912.639999999999</v>
      </c>
      <c r="I11" s="8">
        <v>0</v>
      </c>
      <c r="J11" s="8">
        <v>3392.57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/>
      <c r="Q11" s="10"/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6">
        <v>2104007</v>
      </c>
      <c r="D12" s="6">
        <v>1165728</v>
      </c>
      <c r="E12" s="6" t="s">
        <v>27</v>
      </c>
      <c r="F12" s="5" t="s">
        <v>123</v>
      </c>
      <c r="G12" s="6" t="s">
        <v>124</v>
      </c>
      <c r="H12" s="8">
        <v>22761.62</v>
      </c>
      <c r="I12" s="8">
        <v>0</v>
      </c>
      <c r="J12" s="8">
        <v>1934.74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/>
      <c r="Q12" s="10"/>
      <c r="R12" s="10"/>
      <c r="S12" s="8"/>
      <c r="BQ12" s="8"/>
    </row>
    <row r="13" spans="1:76" ht="13.5" customHeight="1" x14ac:dyDescent="0.3">
      <c r="A13" s="5">
        <v>419</v>
      </c>
      <c r="B13" s="6" t="s">
        <v>22</v>
      </c>
      <c r="C13">
        <v>2110007</v>
      </c>
      <c r="D13" s="6">
        <v>1169060</v>
      </c>
      <c r="E13" t="s">
        <v>125</v>
      </c>
      <c r="F13" t="s">
        <v>126</v>
      </c>
      <c r="G13" t="s">
        <v>129</v>
      </c>
      <c r="H13" s="8">
        <v>29698.75</v>
      </c>
      <c r="I13" s="8">
        <v>0</v>
      </c>
      <c r="J13" s="8">
        <v>2524.39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/>
      <c r="Q13" s="10"/>
      <c r="R13" s="10"/>
      <c r="S13" s="8"/>
      <c r="BQ13" s="8"/>
    </row>
    <row r="14" spans="1:76" ht="13.5" customHeight="1" x14ac:dyDescent="0.3">
      <c r="A14" s="5">
        <v>419</v>
      </c>
      <c r="B14" s="6" t="s">
        <v>22</v>
      </c>
      <c r="C14">
        <v>2111007</v>
      </c>
      <c r="D14" s="6">
        <v>1169061</v>
      </c>
      <c r="E14" t="s">
        <v>127</v>
      </c>
      <c r="F14" t="s">
        <v>128</v>
      </c>
      <c r="G14" t="s">
        <v>130</v>
      </c>
      <c r="H14" s="8">
        <v>171098.32</v>
      </c>
      <c r="I14" s="8">
        <v>0</v>
      </c>
      <c r="J14" s="8">
        <v>14543.36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/>
      <c r="Q14" s="10"/>
      <c r="R14" s="10"/>
      <c r="S14" s="8"/>
      <c r="BQ14" s="8"/>
    </row>
    <row r="15" spans="1:76" ht="13.5" customHeight="1" x14ac:dyDescent="0.3">
      <c r="A15" s="5">
        <v>419</v>
      </c>
      <c r="B15" s="6" t="s">
        <v>15</v>
      </c>
      <c r="C15" s="28">
        <v>2201042</v>
      </c>
      <c r="D15" s="11">
        <v>1154240</v>
      </c>
      <c r="E15" s="5" t="s">
        <v>141</v>
      </c>
      <c r="F15" s="5" t="s">
        <v>142</v>
      </c>
      <c r="G15" s="5" t="s">
        <v>140</v>
      </c>
      <c r="H15" s="8">
        <v>22761.62</v>
      </c>
      <c r="I15" s="8">
        <v>0</v>
      </c>
      <c r="J15" s="8">
        <v>1934.74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BJ15" s="8"/>
    </row>
    <row r="16" spans="1:76" ht="13.5" customHeight="1" x14ac:dyDescent="0.3">
      <c r="A16" s="5">
        <v>419</v>
      </c>
      <c r="B16" s="6" t="s">
        <v>15</v>
      </c>
      <c r="C16" s="11">
        <v>2201007</v>
      </c>
      <c r="D16" s="11">
        <v>1170369</v>
      </c>
      <c r="E16" s="5" t="s">
        <v>143</v>
      </c>
      <c r="F16" s="5" t="s">
        <v>144</v>
      </c>
      <c r="G16" s="5" t="s">
        <v>145</v>
      </c>
      <c r="H16" s="8">
        <v>878237.1</v>
      </c>
      <c r="I16" s="8">
        <v>0</v>
      </c>
      <c r="J16" s="8">
        <v>74650.1535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BJ16" s="8"/>
    </row>
    <row r="17" spans="1:62" ht="13.5" customHeight="1" x14ac:dyDescent="0.3">
      <c r="A17" s="5">
        <v>419</v>
      </c>
      <c r="B17" s="6" t="s">
        <v>15</v>
      </c>
      <c r="C17" s="29">
        <v>2201035</v>
      </c>
      <c r="D17" s="6">
        <v>1151794</v>
      </c>
      <c r="E17" s="30" t="s">
        <v>148</v>
      </c>
      <c r="F17" s="5" t="s">
        <v>149</v>
      </c>
      <c r="G17" s="5" t="s">
        <v>147</v>
      </c>
      <c r="H17" s="8">
        <v>3352050</v>
      </c>
      <c r="I17" s="8">
        <v>0</v>
      </c>
      <c r="J17" s="8">
        <v>284924.25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BJ17" s="8"/>
    </row>
    <row r="18" spans="1:62" s="22" customFormat="1" ht="13.5" customHeight="1" x14ac:dyDescent="0.3">
      <c r="A18" s="21">
        <v>419</v>
      </c>
      <c r="B18" s="22" t="s">
        <v>15</v>
      </c>
      <c r="C18" s="23">
        <v>2006007</v>
      </c>
      <c r="D18" s="24">
        <v>1165125</v>
      </c>
      <c r="E18" s="21" t="s">
        <v>62</v>
      </c>
      <c r="F18" s="21" t="s">
        <v>63</v>
      </c>
      <c r="G18" s="21" t="s">
        <v>64</v>
      </c>
      <c r="H18" s="8">
        <v>1206738</v>
      </c>
      <c r="I18" s="8">
        <v>0</v>
      </c>
      <c r="J18" s="8">
        <v>102572.73000000001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  <c r="P18" s="27"/>
      <c r="Q18" s="27"/>
      <c r="R18" s="27"/>
      <c r="S18" s="25"/>
      <c r="BJ18" s="25"/>
    </row>
    <row r="19" spans="1:62" ht="13.5" customHeight="1" x14ac:dyDescent="0.3">
      <c r="A19" s="5">
        <v>419</v>
      </c>
      <c r="B19" s="6" t="s">
        <v>22</v>
      </c>
      <c r="C19" s="7">
        <v>811210</v>
      </c>
      <c r="D19" s="11">
        <v>1151428</v>
      </c>
      <c r="E19" s="5" t="s">
        <v>65</v>
      </c>
      <c r="F19" s="5" t="s">
        <v>66</v>
      </c>
      <c r="G19" s="5" t="s">
        <v>67</v>
      </c>
      <c r="H19" s="8">
        <v>631258.06000000006</v>
      </c>
      <c r="I19" s="8">
        <v>0</v>
      </c>
      <c r="J19" s="8">
        <v>53656.93510000001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/>
      <c r="Q19" s="10"/>
      <c r="R19" s="10"/>
      <c r="S19" s="8"/>
      <c r="BJ19" s="8"/>
    </row>
    <row r="20" spans="1:62" ht="13.5" customHeight="1" x14ac:dyDescent="0.3">
      <c r="A20" s="5">
        <v>419</v>
      </c>
      <c r="B20" s="6" t="s">
        <v>22</v>
      </c>
      <c r="C20" s="7">
        <v>1602007</v>
      </c>
      <c r="D20" s="11">
        <v>1151434</v>
      </c>
      <c r="E20" s="5" t="s">
        <v>41</v>
      </c>
      <c r="F20" s="5" t="s">
        <v>42</v>
      </c>
      <c r="G20" s="5" t="s">
        <v>43</v>
      </c>
      <c r="H20" s="8">
        <v>281572.2</v>
      </c>
      <c r="I20" s="8">
        <v>0</v>
      </c>
      <c r="J20" s="8">
        <v>23933.637000000002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/>
      <c r="Q20" s="10"/>
      <c r="R20" s="10"/>
      <c r="S20" s="8"/>
      <c r="BJ20" s="8"/>
    </row>
    <row r="21" spans="1:62" ht="13.5" customHeight="1" x14ac:dyDescent="0.3">
      <c r="A21" s="5">
        <v>419</v>
      </c>
      <c r="B21" s="6" t="s">
        <v>22</v>
      </c>
      <c r="C21" s="7">
        <v>2002056</v>
      </c>
      <c r="D21" s="11">
        <v>1162384</v>
      </c>
      <c r="E21" s="5" t="s">
        <v>68</v>
      </c>
      <c r="F21" s="5" t="s">
        <v>69</v>
      </c>
      <c r="G21" s="5" t="s">
        <v>70</v>
      </c>
      <c r="H21" s="8">
        <v>631258.06000000006</v>
      </c>
      <c r="I21" s="8">
        <v>0</v>
      </c>
      <c r="J21" s="8">
        <v>53656.93510000001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/>
      <c r="Q21" s="10"/>
      <c r="R21" s="10"/>
      <c r="S21" s="8"/>
      <c r="BJ21" s="8"/>
    </row>
    <row r="22" spans="1:62" ht="13.5" customHeight="1" x14ac:dyDescent="0.3">
      <c r="A22" s="5">
        <v>419</v>
      </c>
      <c r="B22" s="6" t="s">
        <v>15</v>
      </c>
      <c r="C22" s="7">
        <v>1910028</v>
      </c>
      <c r="D22" s="11">
        <v>1157546</v>
      </c>
      <c r="E22" s="5" t="s">
        <v>77</v>
      </c>
      <c r="F22" s="5" t="s">
        <v>78</v>
      </c>
      <c r="G22" s="5" t="s">
        <v>79</v>
      </c>
      <c r="H22" s="8">
        <v>469287</v>
      </c>
      <c r="I22" s="8">
        <v>0</v>
      </c>
      <c r="J22" s="8">
        <v>39889.395000000004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/>
      <c r="Q22" s="10"/>
      <c r="R22" s="10"/>
      <c r="S22" s="8"/>
      <c r="BJ22" s="8"/>
    </row>
    <row r="23" spans="1:62" ht="13.5" customHeight="1" x14ac:dyDescent="0.3">
      <c r="A23" s="5">
        <v>419</v>
      </c>
      <c r="B23" s="6" t="s">
        <v>22</v>
      </c>
      <c r="C23" s="7">
        <v>910056</v>
      </c>
      <c r="D23" s="11">
        <v>1151439</v>
      </c>
      <c r="E23" s="5" t="s">
        <v>80</v>
      </c>
      <c r="F23" s="5" t="s">
        <v>81</v>
      </c>
      <c r="G23" s="5" t="s">
        <v>82</v>
      </c>
      <c r="H23" s="8">
        <v>1340820</v>
      </c>
      <c r="I23" s="8">
        <v>0</v>
      </c>
      <c r="J23" s="8">
        <v>113969.70000000001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/>
      <c r="Q23" s="10"/>
      <c r="R23" s="10"/>
      <c r="S23" s="8"/>
      <c r="AZ23" s="8"/>
      <c r="BJ23" s="8"/>
    </row>
    <row r="24" spans="1:62" ht="13.5" customHeight="1" x14ac:dyDescent="0.3">
      <c r="A24" s="5">
        <v>419</v>
      </c>
      <c r="B24" s="6" t="s">
        <v>22</v>
      </c>
      <c r="C24" s="7">
        <v>1908007</v>
      </c>
      <c r="D24" s="6">
        <v>1157344</v>
      </c>
      <c r="E24" s="5" t="s">
        <v>32</v>
      </c>
      <c r="F24" s="5" t="s">
        <v>33</v>
      </c>
      <c r="G24" s="5" t="s">
        <v>34</v>
      </c>
      <c r="H24" s="8">
        <v>281572.2</v>
      </c>
      <c r="I24" s="8">
        <v>0</v>
      </c>
      <c r="J24" s="8">
        <v>23933.637000000002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/>
      <c r="Q24" s="10"/>
      <c r="R24" s="10"/>
      <c r="S24" s="8"/>
      <c r="BJ24" s="8"/>
    </row>
    <row r="25" spans="1:62" ht="13.5" customHeight="1" x14ac:dyDescent="0.3">
      <c r="A25" s="5">
        <v>419</v>
      </c>
      <c r="B25" s="6" t="s">
        <v>22</v>
      </c>
      <c r="C25" s="7">
        <v>1501007</v>
      </c>
      <c r="D25" s="11">
        <v>1151429</v>
      </c>
      <c r="E25" s="5" t="s">
        <v>83</v>
      </c>
      <c r="F25" s="5" t="s">
        <v>84</v>
      </c>
      <c r="G25" s="5" t="s">
        <v>85</v>
      </c>
      <c r="H25" s="8">
        <v>710165.31</v>
      </c>
      <c r="I25" s="8">
        <v>0</v>
      </c>
      <c r="J25" s="8">
        <v>60364.051350000009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/>
      <c r="Q25" s="10"/>
      <c r="R25" s="10"/>
      <c r="S25" s="8"/>
      <c r="BJ25" s="8"/>
    </row>
    <row r="26" spans="1:62" ht="13.5" customHeight="1" x14ac:dyDescent="0.3">
      <c r="A26" s="5">
        <v>419</v>
      </c>
      <c r="B26" s="6" t="s">
        <v>22</v>
      </c>
      <c r="C26" s="7">
        <v>404761</v>
      </c>
      <c r="D26" s="11">
        <v>1151441</v>
      </c>
      <c r="E26" s="5" t="s">
        <v>86</v>
      </c>
      <c r="F26" s="5" t="s">
        <v>87</v>
      </c>
      <c r="G26" s="5" t="s">
        <v>88</v>
      </c>
      <c r="H26" s="8">
        <v>552350.80000000005</v>
      </c>
      <c r="I26" s="8">
        <v>0</v>
      </c>
      <c r="J26" s="8">
        <v>46949.818000000007</v>
      </c>
      <c r="K26" s="8">
        <v>0</v>
      </c>
      <c r="L26" s="8">
        <v>0</v>
      </c>
      <c r="M26" s="8">
        <v>0</v>
      </c>
      <c r="N26" s="8">
        <v>0</v>
      </c>
      <c r="O26" s="9">
        <v>0</v>
      </c>
      <c r="P26" s="10"/>
      <c r="Q26" s="10"/>
      <c r="R26" s="10"/>
      <c r="S26" s="8"/>
      <c r="BJ26" s="8"/>
    </row>
    <row r="27" spans="1:62" ht="13.5" customHeight="1" x14ac:dyDescent="0.3">
      <c r="A27" s="5">
        <v>419</v>
      </c>
      <c r="B27" s="6" t="s">
        <v>15</v>
      </c>
      <c r="C27" s="7">
        <v>1208028</v>
      </c>
      <c r="D27" s="11">
        <v>1151688</v>
      </c>
      <c r="E27" s="5" t="s">
        <v>92</v>
      </c>
      <c r="F27" s="5" t="s">
        <v>93</v>
      </c>
      <c r="G27" s="5" t="s">
        <v>94</v>
      </c>
      <c r="H27" s="8">
        <v>552350.80000000005</v>
      </c>
      <c r="I27" s="8">
        <v>0</v>
      </c>
      <c r="J27" s="8">
        <v>46949.818000000007</v>
      </c>
      <c r="K27" s="8">
        <v>0</v>
      </c>
      <c r="L27" s="8">
        <v>0</v>
      </c>
      <c r="M27" s="8">
        <v>0</v>
      </c>
      <c r="N27" s="8">
        <v>0</v>
      </c>
      <c r="O27" s="9">
        <v>0</v>
      </c>
      <c r="P27" s="10"/>
      <c r="Q27" s="10"/>
      <c r="R27" s="10"/>
      <c r="S27" s="8"/>
      <c r="BJ27" s="8"/>
    </row>
    <row r="28" spans="1:62" ht="13.5" customHeight="1" x14ac:dyDescent="0.3">
      <c r="A28" s="5">
        <v>419</v>
      </c>
      <c r="B28" s="6" t="s">
        <v>15</v>
      </c>
      <c r="C28" s="7">
        <v>1903063</v>
      </c>
      <c r="D28" s="11">
        <v>1156591</v>
      </c>
      <c r="E28" s="5" t="s">
        <v>95</v>
      </c>
      <c r="F28" s="5" t="s">
        <v>96</v>
      </c>
      <c r="G28" s="5" t="s">
        <v>97</v>
      </c>
      <c r="H28" s="8">
        <v>469287</v>
      </c>
      <c r="I28" s="8">
        <v>0</v>
      </c>
      <c r="J28" s="8">
        <v>39889.395000000004</v>
      </c>
      <c r="K28" s="8">
        <v>0</v>
      </c>
      <c r="L28" s="8">
        <v>0</v>
      </c>
      <c r="M28" s="8">
        <v>0</v>
      </c>
      <c r="N28" s="8">
        <v>0</v>
      </c>
      <c r="O28" s="9">
        <v>0</v>
      </c>
      <c r="P28" s="10"/>
      <c r="Q28" s="10"/>
      <c r="R28" s="10"/>
      <c r="S28" s="8"/>
      <c r="BJ28" s="8"/>
    </row>
    <row r="29" spans="1:62" ht="13.5" customHeight="1" x14ac:dyDescent="0.3">
      <c r="A29" s="5">
        <v>419</v>
      </c>
      <c r="B29" s="6" t="s">
        <v>15</v>
      </c>
      <c r="C29" s="7">
        <v>2112063</v>
      </c>
      <c r="D29" s="6">
        <v>1165725</v>
      </c>
      <c r="E29" t="s">
        <v>131</v>
      </c>
      <c r="F29" t="s">
        <v>132</v>
      </c>
      <c r="G29" t="s">
        <v>133</v>
      </c>
      <c r="H29" s="8">
        <v>2212353</v>
      </c>
      <c r="I29" s="8">
        <v>0</v>
      </c>
      <c r="J29" s="8">
        <v>188050.005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10"/>
      <c r="Q29" s="10"/>
      <c r="R29" s="10"/>
      <c r="S29" s="8"/>
      <c r="BJ29" s="8"/>
    </row>
    <row r="30" spans="1:62" ht="13.5" customHeight="1" x14ac:dyDescent="0.3">
      <c r="A30" s="5">
        <v>419</v>
      </c>
      <c r="B30" s="6" t="s">
        <v>15</v>
      </c>
      <c r="C30" s="7">
        <v>2112056</v>
      </c>
      <c r="D30" s="6">
        <v>1151788</v>
      </c>
      <c r="E30" t="s">
        <v>135</v>
      </c>
      <c r="F30" t="s">
        <v>134</v>
      </c>
      <c r="G30" t="s">
        <v>136</v>
      </c>
      <c r="H30" s="8">
        <v>1676025</v>
      </c>
      <c r="I30" s="8">
        <v>0</v>
      </c>
      <c r="J30" s="8">
        <v>142462.125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10"/>
      <c r="Q30" s="10"/>
      <c r="R30" s="10"/>
      <c r="S30" s="8"/>
      <c r="BJ30" s="8"/>
    </row>
    <row r="31" spans="1:62" ht="13.5" customHeight="1" x14ac:dyDescent="0.3">
      <c r="A31" s="5">
        <v>419</v>
      </c>
      <c r="B31" s="6" t="s">
        <v>15</v>
      </c>
      <c r="C31" s="7">
        <v>2112049</v>
      </c>
      <c r="D31" s="6">
        <v>1169062</v>
      </c>
      <c r="E31" t="s">
        <v>137</v>
      </c>
      <c r="F31" t="s">
        <v>138</v>
      </c>
      <c r="G31" t="s">
        <v>139</v>
      </c>
      <c r="H31" s="8">
        <v>281572.2</v>
      </c>
      <c r="I31" s="8">
        <v>0</v>
      </c>
      <c r="J31" s="8">
        <v>23933.637000000002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10"/>
      <c r="Q31" s="10"/>
      <c r="R31" s="10"/>
      <c r="S31" s="8"/>
      <c r="BJ31" s="8"/>
    </row>
    <row r="32" spans="1:62" ht="13.5" customHeight="1" thickBot="1" x14ac:dyDescent="0.35">
      <c r="A32" s="12"/>
      <c r="B32" s="13"/>
      <c r="C32" s="14"/>
      <c r="D32" s="15"/>
      <c r="E32" s="12"/>
      <c r="F32" s="12"/>
      <c r="G32" s="12"/>
      <c r="H32" s="16">
        <f t="shared" ref="H32:O32" si="0">SUM(H2:H31)</f>
        <v>17208291.400000002</v>
      </c>
      <c r="I32" s="16">
        <f t="shared" si="0"/>
        <v>0</v>
      </c>
      <c r="J32" s="16">
        <f t="shared" si="0"/>
        <v>1462704.75605</v>
      </c>
      <c r="K32" s="16">
        <f t="shared" si="0"/>
        <v>0</v>
      </c>
      <c r="L32" s="16">
        <f t="shared" si="0"/>
        <v>0</v>
      </c>
      <c r="M32" s="16">
        <f t="shared" si="0"/>
        <v>0</v>
      </c>
      <c r="N32" s="16">
        <f t="shared" si="0"/>
        <v>0</v>
      </c>
      <c r="O32" s="16">
        <f t="shared" si="0"/>
        <v>0</v>
      </c>
      <c r="BJ32" s="8"/>
    </row>
    <row r="33" spans="1:69" ht="13.5" customHeight="1" thickTop="1" x14ac:dyDescent="0.3">
      <c r="E33" s="5"/>
      <c r="F33" s="5"/>
      <c r="H33" s="8">
        <v>301683.94</v>
      </c>
      <c r="I33" s="8">
        <v>15112.55</v>
      </c>
      <c r="J33" s="8">
        <v>25691.329999999998</v>
      </c>
      <c r="BJ33" s="8"/>
    </row>
    <row r="34" spans="1:69" ht="13.5" customHeight="1" x14ac:dyDescent="0.3">
      <c r="E34" s="5"/>
      <c r="F34" s="5"/>
      <c r="H34" s="8">
        <v>-4830108.1100000003</v>
      </c>
      <c r="I34" s="8">
        <v>-344943.78</v>
      </c>
      <c r="J34" s="8">
        <v>-586400.42000000016</v>
      </c>
      <c r="K34" s="8">
        <f>+K33-K32</f>
        <v>0</v>
      </c>
      <c r="M34" s="8">
        <f>230*60</f>
        <v>13800</v>
      </c>
      <c r="BJ34" s="8"/>
    </row>
    <row r="35" spans="1:69" x14ac:dyDescent="0.3">
      <c r="H35" s="8">
        <v>57084.03</v>
      </c>
      <c r="I35" s="8">
        <v>4158.3900000000003</v>
      </c>
      <c r="J35" s="8">
        <v>7069.2200000000012</v>
      </c>
    </row>
    <row r="36" spans="1:69" ht="13.5" customHeight="1" x14ac:dyDescent="0.3">
      <c r="A36" s="17" t="s">
        <v>98</v>
      </c>
      <c r="E36" s="5"/>
      <c r="F36" s="5"/>
      <c r="M36" s="8">
        <f>M34/180</f>
        <v>76.666666666666671</v>
      </c>
      <c r="P36" s="18"/>
      <c r="Q36" s="18"/>
      <c r="BJ36" s="8"/>
    </row>
    <row r="37" spans="1:69" ht="13.5" customHeight="1" x14ac:dyDescent="0.3">
      <c r="A37" s="5">
        <v>419</v>
      </c>
      <c r="B37" s="6" t="s">
        <v>22</v>
      </c>
      <c r="C37" s="7">
        <v>9205015</v>
      </c>
      <c r="D37" s="11">
        <v>1151430</v>
      </c>
      <c r="E37" s="5" t="s">
        <v>74</v>
      </c>
      <c r="F37" s="5" t="s">
        <v>75</v>
      </c>
      <c r="G37" s="5" t="s">
        <v>76</v>
      </c>
      <c r="H37" s="8">
        <v>0</v>
      </c>
      <c r="I37" s="8">
        <v>0</v>
      </c>
      <c r="J37" s="8" t="e">
        <f>VLOOKUP(C37,'[4]Mar 2022'!$B$34:$G$49,6,FALSE)</f>
        <v>#N/A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9" ht="13.5" customHeight="1" x14ac:dyDescent="0.3">
      <c r="A38" s="5">
        <v>419</v>
      </c>
      <c r="B38" s="6" t="s">
        <v>22</v>
      </c>
      <c r="C38" s="7">
        <v>7810042</v>
      </c>
      <c r="D38" s="11">
        <v>1151444</v>
      </c>
      <c r="E38" s="5" t="s">
        <v>89</v>
      </c>
      <c r="F38" s="5" t="s">
        <v>90</v>
      </c>
      <c r="G38" s="5" t="s">
        <v>91</v>
      </c>
      <c r="H38" s="8">
        <v>0</v>
      </c>
      <c r="I38" s="8">
        <v>0</v>
      </c>
      <c r="J38" s="8" t="e">
        <f>VLOOKUP(C38,'[4]Mar 2022'!$B$34:$G$49,6,FALSE)</f>
        <v>#N/A</v>
      </c>
      <c r="K38" s="8">
        <v>0</v>
      </c>
      <c r="L38" s="8">
        <v>0</v>
      </c>
      <c r="M38" s="8">
        <v>0</v>
      </c>
      <c r="N38" s="8">
        <v>0</v>
      </c>
      <c r="O38" s="9">
        <v>0</v>
      </c>
      <c r="P38" s="10"/>
      <c r="Q38" s="10"/>
      <c r="R38" s="10"/>
      <c r="S38" s="8"/>
      <c r="BJ38" s="8"/>
    </row>
    <row r="39" spans="1:69" ht="13.5" customHeight="1" x14ac:dyDescent="0.3">
      <c r="A39" s="5">
        <v>419</v>
      </c>
      <c r="B39" s="6" t="s">
        <v>15</v>
      </c>
      <c r="C39" s="7">
        <v>1910021</v>
      </c>
      <c r="D39" s="11">
        <v>1157547</v>
      </c>
      <c r="E39" s="5" t="s">
        <v>71</v>
      </c>
      <c r="F39" s="5" t="s">
        <v>72</v>
      </c>
      <c r="G39" s="5" t="s">
        <v>73</v>
      </c>
      <c r="H39" s="8">
        <v>0</v>
      </c>
      <c r="I39" s="8">
        <v>0</v>
      </c>
      <c r="J39" s="8" t="e">
        <v>#N/A</v>
      </c>
      <c r="K39" s="8">
        <v>0</v>
      </c>
      <c r="L39" s="8">
        <v>0</v>
      </c>
      <c r="M39" s="8">
        <v>0</v>
      </c>
      <c r="N39" s="8">
        <v>0</v>
      </c>
      <c r="O39" s="9">
        <v>0</v>
      </c>
      <c r="P39" s="10"/>
      <c r="Q39" s="10"/>
      <c r="R39" s="10"/>
      <c r="S39" s="8"/>
      <c r="BJ39" s="8"/>
    </row>
    <row r="40" spans="1:69" ht="13.5" customHeight="1" x14ac:dyDescent="0.3">
      <c r="A40" s="5">
        <v>419</v>
      </c>
      <c r="B40" s="6" t="s">
        <v>22</v>
      </c>
      <c r="C40" s="7">
        <v>1910035</v>
      </c>
      <c r="D40" s="6">
        <v>1157545</v>
      </c>
      <c r="E40" s="6" t="s">
        <v>26</v>
      </c>
      <c r="F40" s="5" t="s">
        <v>27</v>
      </c>
      <c r="G40" s="6" t="s">
        <v>28</v>
      </c>
      <c r="H40" s="8" t="e">
        <v>#N/A</v>
      </c>
      <c r="I40" s="8" t="e">
        <v>#N/A</v>
      </c>
      <c r="J40" s="8" t="e">
        <v>#N/A</v>
      </c>
      <c r="K40" s="8">
        <v>0</v>
      </c>
      <c r="L40" s="8">
        <v>0</v>
      </c>
      <c r="M40" s="8">
        <v>0</v>
      </c>
      <c r="N40" s="8">
        <v>0</v>
      </c>
      <c r="O40" s="9">
        <v>0</v>
      </c>
      <c r="P40" s="10"/>
      <c r="Q40" s="10"/>
      <c r="R40" s="10"/>
      <c r="S40" s="8"/>
      <c r="BQ40" s="8"/>
    </row>
    <row r="41" spans="1:69" ht="13.5" customHeight="1" x14ac:dyDescent="0.3">
      <c r="A41" s="5">
        <v>419</v>
      </c>
      <c r="B41" s="6" t="s">
        <v>22</v>
      </c>
      <c r="C41" s="7">
        <v>1802028</v>
      </c>
      <c r="D41" s="11">
        <v>1152758</v>
      </c>
      <c r="E41" s="5" t="s">
        <v>29</v>
      </c>
      <c r="F41" s="5" t="s">
        <v>30</v>
      </c>
      <c r="G41" s="5" t="s">
        <v>31</v>
      </c>
      <c r="H41" s="8" t="e">
        <v>#N/A</v>
      </c>
      <c r="I41" s="8" t="e">
        <v>#N/A</v>
      </c>
      <c r="J41" s="8" t="e">
        <v>#N/A</v>
      </c>
      <c r="K41" s="8" t="e">
        <f>VLOOKUP(C41,'[3]Mar 2021'!$A$4:$N$15,14,FALSE)</f>
        <v>#N/A</v>
      </c>
      <c r="L41" s="8">
        <v>0</v>
      </c>
      <c r="M41" s="8">
        <v>0</v>
      </c>
      <c r="N41" s="8">
        <v>0</v>
      </c>
      <c r="O41" s="9">
        <v>0</v>
      </c>
      <c r="P41" s="10"/>
      <c r="Q41" s="10"/>
      <c r="R41" s="10"/>
      <c r="S41" s="8"/>
      <c r="BJ41" s="8"/>
    </row>
    <row r="42" spans="1:69" ht="13.5" customHeight="1" x14ac:dyDescent="0.3">
      <c r="A42" s="5">
        <v>419</v>
      </c>
      <c r="B42" s="6" t="s">
        <v>22</v>
      </c>
      <c r="C42" s="7">
        <v>1403028</v>
      </c>
      <c r="D42" s="11">
        <v>1151425</v>
      </c>
      <c r="E42" s="5" t="s">
        <v>99</v>
      </c>
      <c r="F42" s="5" t="s">
        <v>100</v>
      </c>
      <c r="G42" s="5" t="s">
        <v>101</v>
      </c>
      <c r="H42" s="8" t="e">
        <v>#N/A</v>
      </c>
      <c r="I42" s="8" t="e">
        <v>#N/A</v>
      </c>
      <c r="J42" s="8" t="e">
        <v>#N/A</v>
      </c>
      <c r="K42" s="8">
        <v>0</v>
      </c>
      <c r="L42" s="8">
        <v>0</v>
      </c>
      <c r="M42" s="8">
        <v>0</v>
      </c>
      <c r="N42" s="8">
        <v>0</v>
      </c>
      <c r="O42" s="9">
        <v>0</v>
      </c>
      <c r="P42" s="10"/>
      <c r="Q42" s="10"/>
      <c r="R42" s="10"/>
      <c r="S42" s="8"/>
      <c r="BJ42" s="8"/>
    </row>
    <row r="43" spans="1:69" ht="13.5" customHeight="1" x14ac:dyDescent="0.3">
      <c r="A43" s="5">
        <v>419</v>
      </c>
      <c r="B43" s="6" t="s">
        <v>22</v>
      </c>
      <c r="C43" s="7">
        <v>807350</v>
      </c>
      <c r="D43" s="11">
        <v>1151426</v>
      </c>
      <c r="E43" s="5" t="s">
        <v>102</v>
      </c>
      <c r="F43" s="5" t="s">
        <v>103</v>
      </c>
      <c r="G43" s="5" t="s">
        <v>104</v>
      </c>
      <c r="H43" s="8" t="e">
        <v>#N/A</v>
      </c>
      <c r="I43" s="8" t="e">
        <v>#N/A</v>
      </c>
      <c r="J43" s="8" t="e">
        <v>#N/A</v>
      </c>
      <c r="K43" s="8">
        <v>0</v>
      </c>
      <c r="L43" s="8">
        <v>0</v>
      </c>
      <c r="M43" s="8">
        <v>0</v>
      </c>
      <c r="N43" s="8">
        <v>0</v>
      </c>
      <c r="O43" s="9">
        <v>0</v>
      </c>
      <c r="P43" s="10"/>
      <c r="Q43" s="10"/>
      <c r="R43" s="10"/>
      <c r="S43" s="8"/>
      <c r="BJ43" s="8"/>
    </row>
    <row r="44" spans="1:69" ht="13.5" customHeight="1" x14ac:dyDescent="0.3">
      <c r="A44" s="5">
        <v>5120</v>
      </c>
      <c r="B44" s="6" t="s">
        <v>22</v>
      </c>
      <c r="C44" s="7">
        <v>710266</v>
      </c>
      <c r="D44" s="11">
        <v>2044673</v>
      </c>
      <c r="E44" s="5" t="s">
        <v>105</v>
      </c>
      <c r="F44" s="5" t="s">
        <v>106</v>
      </c>
      <c r="G44" s="5" t="s">
        <v>107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9">
        <v>0</v>
      </c>
      <c r="P44" s="10"/>
      <c r="Q44" s="10"/>
      <c r="R44" s="10"/>
      <c r="S44" s="8"/>
      <c r="BJ44" s="8"/>
    </row>
    <row r="45" spans="1:69" ht="13.5" customHeight="1" x14ac:dyDescent="0.3">
      <c r="A45" s="5">
        <v>5120</v>
      </c>
      <c r="B45" s="6" t="s">
        <v>22</v>
      </c>
      <c r="C45" s="7">
        <v>1505021</v>
      </c>
      <c r="D45" s="11">
        <v>2044896</v>
      </c>
      <c r="E45" s="5" t="s">
        <v>108</v>
      </c>
      <c r="F45" s="5" t="s">
        <v>109</v>
      </c>
      <c r="G45" s="5" t="s">
        <v>110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9">
        <v>0</v>
      </c>
      <c r="P45" s="10"/>
      <c r="Q45" s="10"/>
      <c r="R45" s="10"/>
      <c r="S45" s="8"/>
      <c r="BJ45" s="8"/>
    </row>
    <row r="46" spans="1:69" ht="13.5" customHeight="1" x14ac:dyDescent="0.3">
      <c r="A46" s="5">
        <v>419</v>
      </c>
      <c r="B46" s="6" t="s">
        <v>22</v>
      </c>
      <c r="C46" s="7">
        <v>1711035</v>
      </c>
      <c r="D46" s="11">
        <v>1152493</v>
      </c>
      <c r="E46" s="5" t="s">
        <v>44</v>
      </c>
      <c r="F46" s="5" t="s">
        <v>45</v>
      </c>
      <c r="G46" s="5" t="s">
        <v>46</v>
      </c>
      <c r="H46" s="8" t="e">
        <v>#N/A</v>
      </c>
      <c r="I46" s="8" t="e">
        <v>#N/A</v>
      </c>
      <c r="J46" s="8" t="e">
        <v>#N/A</v>
      </c>
      <c r="K46" s="8" t="e">
        <f>VLOOKUP(C46,'[3]Feb 2021'!$A$4:$N$17,14,FALSE)</f>
        <v>#N/A</v>
      </c>
      <c r="L46" s="8">
        <v>0</v>
      </c>
      <c r="M46" s="8">
        <v>0</v>
      </c>
      <c r="N46" s="8">
        <v>0</v>
      </c>
      <c r="O46" s="9">
        <v>0</v>
      </c>
      <c r="P46" s="10"/>
      <c r="Q46" s="10"/>
      <c r="R46" s="10"/>
      <c r="S46" s="8"/>
      <c r="BJ46" s="8"/>
    </row>
    <row r="47" spans="1:69" ht="13.5" customHeight="1" x14ac:dyDescent="0.3">
      <c r="E47" s="5"/>
      <c r="F47" s="5"/>
      <c r="P47" s="18"/>
      <c r="Q47" s="18"/>
      <c r="BJ47" s="8"/>
    </row>
    <row r="48" spans="1:69" x14ac:dyDescent="0.3">
      <c r="A48" s="17"/>
      <c r="D48" s="11">
        <v>2002056</v>
      </c>
      <c r="E48" s="6" t="s">
        <v>111</v>
      </c>
      <c r="F48" s="6" t="s">
        <v>70</v>
      </c>
    </row>
    <row r="49" spans="5:62" ht="13.5" customHeight="1" x14ac:dyDescent="0.3">
      <c r="E49" s="5"/>
      <c r="F49" s="5"/>
      <c r="P49" s="18"/>
      <c r="Q49" s="18"/>
      <c r="BJ49" s="8"/>
    </row>
  </sheetData>
  <conditionalFormatting sqref="C27 C8:C9">
    <cfRule type="duplicateValues" dxfId="7" priority="1" stopIfTrue="1"/>
  </conditionalFormatting>
  <conditionalFormatting sqref="F27 F8:F9">
    <cfRule type="duplicateValues" dxfId="6" priority="2" stopIfTrue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X52"/>
  <sheetViews>
    <sheetView topLeftCell="A7" workbookViewId="0">
      <selection activeCell="I18" sqref="I18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94433.94</v>
      </c>
      <c r="I2" s="8">
        <v>0</v>
      </c>
      <c r="J2" s="8">
        <v>8026.88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/>
      <c r="Q2" s="10"/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94433.94</v>
      </c>
      <c r="I3" s="8">
        <v>0</v>
      </c>
      <c r="J3" s="8">
        <v>8026.88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/>
      <c r="Q3" s="10"/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94433.94</v>
      </c>
      <c r="I4" s="8">
        <v>0</v>
      </c>
      <c r="J4" s="8">
        <v>8026.88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/>
      <c r="Q4" s="10"/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1407007</v>
      </c>
      <c r="D5" s="11">
        <v>1151431</v>
      </c>
      <c r="E5" s="5" t="s">
        <v>35</v>
      </c>
      <c r="F5" s="5" t="s">
        <v>36</v>
      </c>
      <c r="G5" s="5" t="s">
        <v>37</v>
      </c>
      <c r="H5" s="8">
        <v>167882.57</v>
      </c>
      <c r="I5" s="8">
        <v>0</v>
      </c>
      <c r="J5" s="8">
        <v>14270.02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/>
      <c r="Q5" s="10"/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1801056</v>
      </c>
      <c r="D6" s="6">
        <v>1152702</v>
      </c>
      <c r="E6" s="6" t="s">
        <v>38</v>
      </c>
      <c r="F6" s="5" t="s">
        <v>39</v>
      </c>
      <c r="G6" s="6" t="s">
        <v>40</v>
      </c>
      <c r="H6" s="8">
        <v>187331.96</v>
      </c>
      <c r="I6" s="8">
        <v>0</v>
      </c>
      <c r="J6" s="8">
        <v>15923.22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/>
      <c r="Q6" s="10"/>
      <c r="R6" s="10"/>
      <c r="S6" s="8"/>
      <c r="BQ6" s="8"/>
    </row>
    <row r="7" spans="1:76" ht="13.5" customHeight="1" x14ac:dyDescent="0.3">
      <c r="A7" s="5">
        <v>419</v>
      </c>
      <c r="B7" s="6" t="s">
        <v>22</v>
      </c>
      <c r="C7" s="7">
        <v>1908014</v>
      </c>
      <c r="D7" s="6">
        <v>1157345</v>
      </c>
      <c r="E7" s="5" t="s">
        <v>47</v>
      </c>
      <c r="F7" s="5" t="s">
        <v>48</v>
      </c>
      <c r="G7" s="5" t="s">
        <v>49</v>
      </c>
      <c r="H7" s="8">
        <v>167882.57</v>
      </c>
      <c r="I7" s="8">
        <v>0</v>
      </c>
      <c r="J7" s="8">
        <v>14270.02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/>
      <c r="Q7" s="10"/>
      <c r="R7" s="10"/>
      <c r="S7" s="8"/>
      <c r="BJ7" s="8"/>
    </row>
    <row r="8" spans="1:76" ht="13.5" customHeight="1" x14ac:dyDescent="0.3">
      <c r="A8" s="5">
        <v>419</v>
      </c>
      <c r="B8" s="6" t="s">
        <v>22</v>
      </c>
      <c r="C8" s="7">
        <v>1104133</v>
      </c>
      <c r="D8" s="11">
        <v>1151436</v>
      </c>
      <c r="E8" s="5" t="s">
        <v>50</v>
      </c>
      <c r="F8" s="5" t="s">
        <v>51</v>
      </c>
      <c r="G8" s="5" t="s">
        <v>52</v>
      </c>
      <c r="H8" s="8">
        <v>315452.96999999997</v>
      </c>
      <c r="I8" s="8">
        <v>0</v>
      </c>
      <c r="J8" s="8">
        <v>26813.50245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/>
      <c r="Q8" s="10"/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1910042</v>
      </c>
      <c r="D9" s="6">
        <v>1157544</v>
      </c>
      <c r="E9" s="6" t="s">
        <v>53</v>
      </c>
      <c r="F9" s="5" t="s">
        <v>54</v>
      </c>
      <c r="G9" s="6" t="s">
        <v>55</v>
      </c>
      <c r="H9" s="8">
        <v>315452.96999999997</v>
      </c>
      <c r="I9" s="8">
        <v>0</v>
      </c>
      <c r="J9" s="8">
        <v>26813.50245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/>
      <c r="Q9" s="10"/>
      <c r="R9" s="10"/>
      <c r="S9" s="8"/>
      <c r="BQ9" s="8"/>
    </row>
    <row r="10" spans="1:76" ht="13.5" customHeight="1" x14ac:dyDescent="0.3">
      <c r="A10" s="5">
        <v>419</v>
      </c>
      <c r="B10" s="6" t="s">
        <v>22</v>
      </c>
      <c r="C10" s="7">
        <v>1104091</v>
      </c>
      <c r="D10" s="11">
        <v>1151427</v>
      </c>
      <c r="E10" s="5" t="s">
        <v>56</v>
      </c>
      <c r="F10" s="5" t="s">
        <v>57</v>
      </c>
      <c r="G10" s="5" t="s">
        <v>58</v>
      </c>
      <c r="H10" s="8">
        <v>25618.400000000001</v>
      </c>
      <c r="I10" s="8">
        <v>0</v>
      </c>
      <c r="J10" s="8">
        <v>2177.56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/>
      <c r="Q10" s="10"/>
      <c r="R10" s="10"/>
      <c r="S10" s="8"/>
      <c r="BJ10" s="8"/>
    </row>
    <row r="11" spans="1:76" ht="13.5" customHeight="1" x14ac:dyDescent="0.3">
      <c r="A11" s="5">
        <v>419</v>
      </c>
      <c r="B11" s="6" t="s">
        <v>22</v>
      </c>
      <c r="C11" s="7">
        <v>9002042</v>
      </c>
      <c r="D11" s="11">
        <v>1151437</v>
      </c>
      <c r="E11" s="5" t="s">
        <v>59</v>
      </c>
      <c r="F11" s="5" t="s">
        <v>60</v>
      </c>
      <c r="G11" s="5" t="s">
        <v>61</v>
      </c>
      <c r="H11" s="8">
        <v>39912.639999999999</v>
      </c>
      <c r="I11" s="8">
        <v>0</v>
      </c>
      <c r="J11" s="8">
        <v>3392.57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/>
      <c r="Q11" s="10"/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6">
        <v>2104007</v>
      </c>
      <c r="D12" s="6">
        <v>1165728</v>
      </c>
      <c r="E12" s="6" t="s">
        <v>27</v>
      </c>
      <c r="F12" s="5" t="s">
        <v>123</v>
      </c>
      <c r="G12" s="6" t="s">
        <v>124</v>
      </c>
      <c r="H12" s="8">
        <v>22761.62</v>
      </c>
      <c r="I12" s="8">
        <v>0</v>
      </c>
      <c r="J12" s="8">
        <v>1934.74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/>
      <c r="Q12" s="10"/>
      <c r="R12" s="10"/>
      <c r="S12" s="8"/>
      <c r="BQ12" s="8"/>
    </row>
    <row r="13" spans="1:76" ht="13.5" customHeight="1" x14ac:dyDescent="0.3">
      <c r="A13" s="5">
        <v>419</v>
      </c>
      <c r="B13" s="6" t="s">
        <v>22</v>
      </c>
      <c r="C13">
        <v>2111007</v>
      </c>
      <c r="D13" s="6">
        <v>1169061</v>
      </c>
      <c r="E13" t="s">
        <v>127</v>
      </c>
      <c r="F13" t="s">
        <v>128</v>
      </c>
      <c r="G13" t="s">
        <v>130</v>
      </c>
      <c r="H13" s="8">
        <v>171098.32</v>
      </c>
      <c r="I13" s="8">
        <v>0</v>
      </c>
      <c r="J13" s="8">
        <v>14543.36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/>
      <c r="Q13" s="10"/>
      <c r="R13" s="10"/>
      <c r="S13" s="8"/>
      <c r="BQ13" s="8"/>
    </row>
    <row r="14" spans="1:76" ht="13.5" customHeight="1" x14ac:dyDescent="0.3">
      <c r="A14" s="5">
        <v>419</v>
      </c>
      <c r="B14" s="6" t="s">
        <v>15</v>
      </c>
      <c r="C14" s="28">
        <v>2201042</v>
      </c>
      <c r="D14" s="11">
        <v>1154240</v>
      </c>
      <c r="E14" s="5" t="s">
        <v>141</v>
      </c>
      <c r="F14" s="5" t="s">
        <v>142</v>
      </c>
      <c r="G14" s="5" t="s">
        <v>140</v>
      </c>
      <c r="H14" s="8">
        <v>22761.62</v>
      </c>
      <c r="I14" s="8">
        <v>0</v>
      </c>
      <c r="J14" s="8">
        <v>1934.74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BJ14" s="8"/>
    </row>
    <row r="15" spans="1:76" ht="13.5" customHeight="1" x14ac:dyDescent="0.3">
      <c r="A15" s="5">
        <v>419</v>
      </c>
      <c r="B15" s="6" t="s">
        <v>15</v>
      </c>
      <c r="C15">
        <v>2204085</v>
      </c>
      <c r="D15" s="6">
        <v>1170596</v>
      </c>
      <c r="E15" t="s">
        <v>154</v>
      </c>
      <c r="F15" t="s">
        <v>155</v>
      </c>
      <c r="G15" t="s">
        <v>158</v>
      </c>
      <c r="H15" s="8">
        <v>62955.96</v>
      </c>
      <c r="I15" s="8">
        <v>0</v>
      </c>
      <c r="J15" s="8">
        <v>5351.26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BJ15" s="8"/>
    </row>
    <row r="16" spans="1:76" ht="13.5" customHeight="1" x14ac:dyDescent="0.3">
      <c r="A16" s="5">
        <v>419</v>
      </c>
      <c r="B16" s="6" t="s">
        <v>15</v>
      </c>
      <c r="C16">
        <v>2204092</v>
      </c>
      <c r="D16" s="6">
        <v>1170597</v>
      </c>
      <c r="E16" t="s">
        <v>156</v>
      </c>
      <c r="F16" t="s">
        <v>157</v>
      </c>
      <c r="G16" t="s">
        <v>159</v>
      </c>
      <c r="H16" s="8">
        <v>62955.96</v>
      </c>
      <c r="I16" s="8">
        <v>0</v>
      </c>
      <c r="J16" s="8">
        <v>5351.26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BJ16" s="8"/>
    </row>
    <row r="17" spans="1:62" ht="13.5" customHeight="1" x14ac:dyDescent="0.3">
      <c r="A17" s="5">
        <v>419</v>
      </c>
      <c r="B17" s="6" t="s">
        <v>15</v>
      </c>
      <c r="C17" s="11">
        <v>2201007</v>
      </c>
      <c r="D17" s="11">
        <v>1170369</v>
      </c>
      <c r="E17" s="5" t="s">
        <v>143</v>
      </c>
      <c r="F17" s="5" t="s">
        <v>144</v>
      </c>
      <c r="G17" s="5" t="s">
        <v>145</v>
      </c>
      <c r="H17" s="8">
        <v>983912.84</v>
      </c>
      <c r="I17" s="8">
        <v>0</v>
      </c>
      <c r="J17" s="8">
        <v>83632.591400000005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BJ17" s="8"/>
    </row>
    <row r="18" spans="1:62" ht="13.5" customHeight="1" x14ac:dyDescent="0.3">
      <c r="A18" s="5">
        <v>419</v>
      </c>
      <c r="B18" s="6" t="s">
        <v>15</v>
      </c>
      <c r="C18" s="29">
        <v>2201035</v>
      </c>
      <c r="D18" s="6">
        <v>1151794</v>
      </c>
      <c r="E18" s="30" t="s">
        <v>148</v>
      </c>
      <c r="F18" s="5" t="s">
        <v>149</v>
      </c>
      <c r="G18" s="5" t="s">
        <v>147</v>
      </c>
      <c r="H18" s="8">
        <v>3755392.5</v>
      </c>
      <c r="I18" s="8">
        <v>0</v>
      </c>
      <c r="J18" s="8">
        <v>319208.36250000005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BJ18" s="8"/>
    </row>
    <row r="19" spans="1:62" s="22" customFormat="1" ht="13.5" customHeight="1" x14ac:dyDescent="0.3">
      <c r="A19" s="21">
        <v>419</v>
      </c>
      <c r="B19" s="22" t="s">
        <v>15</v>
      </c>
      <c r="C19" s="23">
        <v>2006007</v>
      </c>
      <c r="D19" s="24">
        <v>1165125</v>
      </c>
      <c r="E19" s="21" t="s">
        <v>62</v>
      </c>
      <c r="F19" s="21" t="s">
        <v>63</v>
      </c>
      <c r="G19" s="21" t="s">
        <v>64</v>
      </c>
      <c r="H19" s="8">
        <v>1351941.3</v>
      </c>
      <c r="I19" s="8">
        <v>0</v>
      </c>
      <c r="J19" s="8">
        <v>114915.01050000002</v>
      </c>
      <c r="K19" s="25">
        <v>0</v>
      </c>
      <c r="L19" s="25">
        <v>0</v>
      </c>
      <c r="M19" s="25">
        <v>0</v>
      </c>
      <c r="N19" s="25">
        <v>0</v>
      </c>
      <c r="O19" s="26">
        <v>0</v>
      </c>
      <c r="P19" s="27"/>
      <c r="Q19" s="27"/>
      <c r="R19" s="27"/>
      <c r="S19" s="25"/>
      <c r="BJ19" s="25"/>
    </row>
    <row r="20" spans="1:62" ht="13.5" customHeight="1" x14ac:dyDescent="0.3">
      <c r="A20" s="5">
        <v>419</v>
      </c>
      <c r="B20" s="6" t="s">
        <v>22</v>
      </c>
      <c r="C20" s="7">
        <v>811210</v>
      </c>
      <c r="D20" s="11">
        <v>1151428</v>
      </c>
      <c r="E20" s="5" t="s">
        <v>65</v>
      </c>
      <c r="F20" s="5" t="s">
        <v>66</v>
      </c>
      <c r="G20" s="5" t="s">
        <v>67</v>
      </c>
      <c r="H20" s="8">
        <v>707215.52</v>
      </c>
      <c r="I20" s="8">
        <v>0</v>
      </c>
      <c r="J20" s="8">
        <v>60113.319200000005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/>
      <c r="Q20" s="10"/>
      <c r="R20" s="10"/>
      <c r="S20" s="8"/>
      <c r="BJ20" s="8"/>
    </row>
    <row r="21" spans="1:62" ht="13.5" customHeight="1" x14ac:dyDescent="0.3">
      <c r="A21" s="5">
        <v>419</v>
      </c>
      <c r="B21" s="6" t="s">
        <v>22</v>
      </c>
      <c r="C21" s="7">
        <v>1602007</v>
      </c>
      <c r="D21" s="11">
        <v>1151434</v>
      </c>
      <c r="E21" s="5" t="s">
        <v>41</v>
      </c>
      <c r="F21" s="5" t="s">
        <v>42</v>
      </c>
      <c r="G21" s="5" t="s">
        <v>43</v>
      </c>
      <c r="H21" s="8">
        <v>315452.96999999997</v>
      </c>
      <c r="I21" s="8">
        <v>0</v>
      </c>
      <c r="J21" s="8">
        <v>26813.50245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/>
      <c r="Q21" s="10"/>
      <c r="R21" s="10"/>
      <c r="S21" s="8"/>
      <c r="BJ21" s="8"/>
    </row>
    <row r="22" spans="1:62" ht="13.5" customHeight="1" x14ac:dyDescent="0.3">
      <c r="A22" s="5">
        <v>419</v>
      </c>
      <c r="B22" s="6" t="s">
        <v>22</v>
      </c>
      <c r="C22" s="7">
        <v>2002056</v>
      </c>
      <c r="D22" s="11">
        <v>1162384</v>
      </c>
      <c r="E22" s="5" t="s">
        <v>68</v>
      </c>
      <c r="F22" s="5" t="s">
        <v>69</v>
      </c>
      <c r="G22" s="5" t="s">
        <v>70</v>
      </c>
      <c r="H22" s="8">
        <v>707215.52</v>
      </c>
      <c r="I22" s="8">
        <v>0</v>
      </c>
      <c r="J22" s="8">
        <v>60113.319200000005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/>
      <c r="Q22" s="10"/>
      <c r="R22" s="10"/>
      <c r="S22" s="8"/>
      <c r="BJ22" s="8"/>
    </row>
    <row r="23" spans="1:62" ht="13.5" customHeight="1" x14ac:dyDescent="0.3">
      <c r="A23" s="5">
        <v>419</v>
      </c>
      <c r="B23" s="6" t="s">
        <v>15</v>
      </c>
      <c r="C23" s="7">
        <v>1910028</v>
      </c>
      <c r="D23" s="11">
        <v>1157546</v>
      </c>
      <c r="E23" s="5" t="s">
        <v>77</v>
      </c>
      <c r="F23" s="5" t="s">
        <v>78</v>
      </c>
      <c r="G23" s="5" t="s">
        <v>79</v>
      </c>
      <c r="H23" s="8">
        <v>525754.94999999995</v>
      </c>
      <c r="I23" s="8">
        <v>0</v>
      </c>
      <c r="J23" s="8">
        <v>44689.170749999997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/>
      <c r="Q23" s="10"/>
      <c r="R23" s="10"/>
      <c r="S23" s="8"/>
      <c r="BJ23" s="8"/>
    </row>
    <row r="24" spans="1:62" ht="13.5" customHeight="1" x14ac:dyDescent="0.3">
      <c r="A24" s="5">
        <v>419</v>
      </c>
      <c r="B24" s="6" t="s">
        <v>22</v>
      </c>
      <c r="C24" s="7">
        <v>910056</v>
      </c>
      <c r="D24" s="11">
        <v>1151439</v>
      </c>
      <c r="E24" s="5" t="s">
        <v>80</v>
      </c>
      <c r="F24" s="5" t="s">
        <v>81</v>
      </c>
      <c r="G24" s="5" t="s">
        <v>82</v>
      </c>
      <c r="H24" s="8">
        <v>1502157</v>
      </c>
      <c r="I24" s="8">
        <v>0</v>
      </c>
      <c r="J24" s="8">
        <v>127683.34500000002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/>
      <c r="Q24" s="10"/>
      <c r="R24" s="10"/>
      <c r="S24" s="8"/>
      <c r="AZ24" s="8"/>
      <c r="BJ24" s="8"/>
    </row>
    <row r="25" spans="1:62" ht="13.5" customHeight="1" x14ac:dyDescent="0.3">
      <c r="A25" s="5">
        <v>419</v>
      </c>
      <c r="B25" s="6" t="s">
        <v>22</v>
      </c>
      <c r="C25" s="7">
        <v>1908007</v>
      </c>
      <c r="D25" s="6">
        <v>1157344</v>
      </c>
      <c r="E25" s="5" t="s">
        <v>32</v>
      </c>
      <c r="F25" s="5" t="s">
        <v>33</v>
      </c>
      <c r="G25" s="5" t="s">
        <v>34</v>
      </c>
      <c r="H25" s="8">
        <v>315452.96999999997</v>
      </c>
      <c r="I25" s="8">
        <v>0</v>
      </c>
      <c r="J25" s="8">
        <v>26813.50245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/>
      <c r="Q25" s="10"/>
      <c r="R25" s="10"/>
      <c r="S25" s="8"/>
      <c r="BJ25" s="8"/>
    </row>
    <row r="26" spans="1:62" ht="13.5" customHeight="1" x14ac:dyDescent="0.3">
      <c r="A26" s="5">
        <v>419</v>
      </c>
      <c r="B26" s="6" t="s">
        <v>22</v>
      </c>
      <c r="C26" s="7">
        <v>1501007</v>
      </c>
      <c r="D26" s="11">
        <v>1151429</v>
      </c>
      <c r="E26" s="5" t="s">
        <v>83</v>
      </c>
      <c r="F26" s="5" t="s">
        <v>84</v>
      </c>
      <c r="G26" s="5" t="s">
        <v>85</v>
      </c>
      <c r="H26" s="8">
        <v>795617.46</v>
      </c>
      <c r="I26" s="8">
        <v>0</v>
      </c>
      <c r="J26" s="8">
        <v>67627.484100000001</v>
      </c>
      <c r="K26" s="8">
        <v>0</v>
      </c>
      <c r="L26" s="8">
        <v>0</v>
      </c>
      <c r="M26" s="8">
        <v>0</v>
      </c>
      <c r="N26" s="8">
        <v>0</v>
      </c>
      <c r="O26" s="9">
        <v>0</v>
      </c>
      <c r="P26" s="10"/>
      <c r="Q26" s="10"/>
      <c r="R26" s="10"/>
      <c r="S26" s="8"/>
      <c r="BJ26" s="8"/>
    </row>
    <row r="27" spans="1:62" ht="13.5" customHeight="1" x14ac:dyDescent="0.3">
      <c r="A27" s="5">
        <v>419</v>
      </c>
      <c r="B27" s="6" t="s">
        <v>22</v>
      </c>
      <c r="C27" s="7">
        <v>404761</v>
      </c>
      <c r="D27" s="11">
        <v>1151441</v>
      </c>
      <c r="E27" s="5" t="s">
        <v>86</v>
      </c>
      <c r="F27" s="5" t="s">
        <v>87</v>
      </c>
      <c r="G27" s="5" t="s">
        <v>88</v>
      </c>
      <c r="H27" s="8">
        <v>618813.57999999996</v>
      </c>
      <c r="I27" s="8">
        <v>0</v>
      </c>
      <c r="J27" s="8">
        <v>52599.154300000002</v>
      </c>
      <c r="K27" s="8">
        <v>0</v>
      </c>
      <c r="L27" s="8">
        <v>0</v>
      </c>
      <c r="M27" s="8">
        <v>0</v>
      </c>
      <c r="N27" s="8">
        <v>0</v>
      </c>
      <c r="O27" s="9">
        <v>0</v>
      </c>
      <c r="P27" s="10"/>
      <c r="Q27" s="10"/>
      <c r="R27" s="10"/>
      <c r="S27" s="8"/>
      <c r="BJ27" s="8"/>
    </row>
    <row r="28" spans="1:62" ht="13.5" customHeight="1" x14ac:dyDescent="0.3">
      <c r="A28" s="5">
        <v>419</v>
      </c>
      <c r="B28" s="6" t="s">
        <v>15</v>
      </c>
      <c r="C28" s="7">
        <v>1208028</v>
      </c>
      <c r="D28" s="11">
        <v>1151688</v>
      </c>
      <c r="E28" s="5" t="s">
        <v>92</v>
      </c>
      <c r="F28" s="5" t="s">
        <v>93</v>
      </c>
      <c r="G28" s="5" t="s">
        <v>94</v>
      </c>
      <c r="H28" s="8">
        <v>618813.57999999996</v>
      </c>
      <c r="I28" s="8">
        <v>0</v>
      </c>
      <c r="J28" s="8">
        <v>52599.154300000002</v>
      </c>
      <c r="K28" s="8">
        <v>0</v>
      </c>
      <c r="L28" s="8">
        <v>0</v>
      </c>
      <c r="M28" s="8">
        <v>0</v>
      </c>
      <c r="N28" s="8">
        <v>0</v>
      </c>
      <c r="O28" s="9">
        <v>0</v>
      </c>
      <c r="P28" s="10"/>
      <c r="Q28" s="10"/>
      <c r="R28" s="10"/>
      <c r="S28" s="8"/>
      <c r="BJ28" s="8"/>
    </row>
    <row r="29" spans="1:62" ht="13.5" customHeight="1" x14ac:dyDescent="0.3">
      <c r="A29" s="5">
        <v>419</v>
      </c>
      <c r="B29" s="6" t="s">
        <v>15</v>
      </c>
      <c r="C29" s="7">
        <v>1903063</v>
      </c>
      <c r="D29" s="11">
        <v>1156591</v>
      </c>
      <c r="E29" s="5" t="s">
        <v>95</v>
      </c>
      <c r="F29" s="5" t="s">
        <v>96</v>
      </c>
      <c r="G29" s="5" t="s">
        <v>97</v>
      </c>
      <c r="H29" s="8">
        <v>525754.94999999995</v>
      </c>
      <c r="I29" s="8">
        <v>0</v>
      </c>
      <c r="J29" s="8">
        <v>44689.170749999997</v>
      </c>
      <c r="K29" s="8">
        <v>0</v>
      </c>
      <c r="L29" s="8">
        <v>0</v>
      </c>
      <c r="M29" s="8">
        <v>0</v>
      </c>
      <c r="N29" s="8">
        <v>0</v>
      </c>
      <c r="O29" s="9">
        <v>0</v>
      </c>
      <c r="P29" s="10"/>
      <c r="Q29" s="10"/>
      <c r="R29" s="10"/>
      <c r="S29" s="8"/>
      <c r="BJ29" s="8"/>
    </row>
    <row r="30" spans="1:62" ht="13.5" customHeight="1" x14ac:dyDescent="0.3">
      <c r="A30" s="5">
        <v>419</v>
      </c>
      <c r="B30" s="6" t="s">
        <v>15</v>
      </c>
      <c r="C30" s="7">
        <v>2112063</v>
      </c>
      <c r="D30" s="6">
        <v>1165725</v>
      </c>
      <c r="E30" t="s">
        <v>131</v>
      </c>
      <c r="F30" t="s">
        <v>132</v>
      </c>
      <c r="G30" t="s">
        <v>133</v>
      </c>
      <c r="H30" s="8">
        <v>2478559.0499999998</v>
      </c>
      <c r="I30" s="8">
        <v>0</v>
      </c>
      <c r="J30" s="8">
        <v>210677.51925000001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10"/>
      <c r="Q30" s="10"/>
      <c r="R30" s="10"/>
      <c r="S30" s="8"/>
      <c r="BJ30" s="8"/>
    </row>
    <row r="31" spans="1:62" ht="13.5" customHeight="1" x14ac:dyDescent="0.3">
      <c r="A31" s="5">
        <v>419</v>
      </c>
      <c r="B31" s="6" t="s">
        <v>15</v>
      </c>
      <c r="C31" s="7">
        <v>2112056</v>
      </c>
      <c r="D31" s="6">
        <v>1151788</v>
      </c>
      <c r="E31" t="s">
        <v>135</v>
      </c>
      <c r="F31" t="s">
        <v>134</v>
      </c>
      <c r="G31" t="s">
        <v>136</v>
      </c>
      <c r="H31" s="8">
        <v>1877696.25</v>
      </c>
      <c r="I31" s="8">
        <v>0</v>
      </c>
      <c r="J31" s="8">
        <v>159604.18125000002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10"/>
      <c r="Q31" s="10"/>
      <c r="R31" s="10"/>
      <c r="S31" s="8"/>
      <c r="BJ31" s="8"/>
    </row>
    <row r="32" spans="1:62" ht="13.5" customHeight="1" x14ac:dyDescent="0.3">
      <c r="A32" s="5">
        <v>419</v>
      </c>
      <c r="B32" s="6" t="s">
        <v>15</v>
      </c>
      <c r="C32" s="7">
        <v>2112049</v>
      </c>
      <c r="D32" s="6">
        <v>1169062</v>
      </c>
      <c r="E32" t="s">
        <v>137</v>
      </c>
      <c r="F32" t="s">
        <v>138</v>
      </c>
      <c r="G32" t="s">
        <v>139</v>
      </c>
      <c r="H32" s="8">
        <v>315452.96999999997</v>
      </c>
      <c r="I32" s="8">
        <v>0</v>
      </c>
      <c r="J32" s="8">
        <v>26813.50245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10"/>
      <c r="Q32" s="10"/>
      <c r="R32" s="10"/>
      <c r="S32" s="8"/>
      <c r="BJ32" s="8"/>
    </row>
    <row r="33" spans="1:69" ht="13.5" customHeight="1" thickBot="1" x14ac:dyDescent="0.35">
      <c r="A33" s="12"/>
      <c r="B33" s="13"/>
      <c r="C33" s="14"/>
      <c r="D33" s="15"/>
      <c r="E33" s="12"/>
      <c r="F33" s="12"/>
      <c r="G33" s="12"/>
      <c r="H33" s="16">
        <f>SUM(H2:H32)</f>
        <v>19240572.789999999</v>
      </c>
      <c r="I33" s="16">
        <f t="shared" ref="I33:O33" si="0">SUM(I2:I32)</f>
        <v>0</v>
      </c>
      <c r="J33" s="16">
        <f t="shared" si="0"/>
        <v>1635448.68475</v>
      </c>
      <c r="K33" s="16">
        <f t="shared" si="0"/>
        <v>0</v>
      </c>
      <c r="L33" s="16">
        <f t="shared" si="0"/>
        <v>0</v>
      </c>
      <c r="M33" s="16">
        <f t="shared" si="0"/>
        <v>0</v>
      </c>
      <c r="N33" s="16">
        <f t="shared" si="0"/>
        <v>0</v>
      </c>
      <c r="O33" s="16">
        <f t="shared" si="0"/>
        <v>0</v>
      </c>
      <c r="BJ33" s="8"/>
    </row>
    <row r="34" spans="1:69" ht="13.5" customHeight="1" thickTop="1" x14ac:dyDescent="0.3">
      <c r="E34" s="5"/>
      <c r="F34" s="5"/>
      <c r="H34" s="8">
        <v>301683.94</v>
      </c>
      <c r="I34" s="8">
        <v>15112.55</v>
      </c>
      <c r="J34" s="8">
        <v>25691.329999999998</v>
      </c>
      <c r="BJ34" s="8"/>
    </row>
    <row r="35" spans="1:69" ht="13.5" customHeight="1" x14ac:dyDescent="0.3">
      <c r="E35" s="5"/>
      <c r="F35" s="5"/>
      <c r="H35" s="8">
        <v>-4830108.1100000003</v>
      </c>
      <c r="I35" s="8">
        <v>-344943.78</v>
      </c>
      <c r="J35" s="8">
        <v>-586400.42000000016</v>
      </c>
      <c r="K35" s="8">
        <f>+K34-K33</f>
        <v>0</v>
      </c>
      <c r="M35" s="8">
        <f>230*60</f>
        <v>13800</v>
      </c>
      <c r="BJ35" s="8"/>
    </row>
    <row r="36" spans="1:69" x14ac:dyDescent="0.3">
      <c r="H36" s="8">
        <v>57084.03</v>
      </c>
      <c r="I36" s="8">
        <v>4158.3900000000003</v>
      </c>
      <c r="J36" s="8">
        <v>7069.2200000000012</v>
      </c>
    </row>
    <row r="37" spans="1:69" ht="13.5" customHeight="1" x14ac:dyDescent="0.3">
      <c r="A37" s="17" t="s">
        <v>98</v>
      </c>
      <c r="E37" s="5"/>
      <c r="F37" s="5"/>
      <c r="M37" s="8">
        <f>M35/180</f>
        <v>76.666666666666671</v>
      </c>
      <c r="P37" s="18"/>
      <c r="Q37" s="18"/>
      <c r="BJ37" s="8"/>
    </row>
    <row r="38" spans="1:69" ht="13.5" customHeight="1" x14ac:dyDescent="0.3">
      <c r="A38" s="5">
        <v>419</v>
      </c>
      <c r="B38" s="6" t="s">
        <v>22</v>
      </c>
      <c r="C38" s="7">
        <v>9205015</v>
      </c>
      <c r="D38" s="11">
        <v>1151430</v>
      </c>
      <c r="E38" s="5" t="s">
        <v>74</v>
      </c>
      <c r="F38" s="5" t="s">
        <v>75</v>
      </c>
      <c r="G38" s="5" t="s">
        <v>76</v>
      </c>
      <c r="H38" s="8">
        <v>0</v>
      </c>
      <c r="I38" s="8">
        <v>0</v>
      </c>
      <c r="J38" s="8" t="e">
        <f>VLOOKUP(C38,'[4]Mar 2022'!$B$34:$G$49,6,FALSE)</f>
        <v>#N/A</v>
      </c>
      <c r="K38" s="8">
        <v>0</v>
      </c>
      <c r="L38" s="8">
        <v>0</v>
      </c>
      <c r="M38" s="8">
        <v>0</v>
      </c>
      <c r="N38" s="8">
        <v>0</v>
      </c>
      <c r="O38" s="9">
        <v>0</v>
      </c>
      <c r="P38" s="10"/>
      <c r="Q38" s="10"/>
      <c r="R38" s="10"/>
      <c r="S38" s="8"/>
      <c r="BJ38" s="8"/>
    </row>
    <row r="39" spans="1:69" ht="13.5" customHeight="1" x14ac:dyDescent="0.3">
      <c r="A39" s="5">
        <v>419</v>
      </c>
      <c r="B39" s="6" t="s">
        <v>22</v>
      </c>
      <c r="C39" s="7">
        <v>7810042</v>
      </c>
      <c r="D39" s="11">
        <v>1151444</v>
      </c>
      <c r="E39" s="5" t="s">
        <v>89</v>
      </c>
      <c r="F39" s="5" t="s">
        <v>90</v>
      </c>
      <c r="G39" s="5" t="s">
        <v>91</v>
      </c>
      <c r="H39" s="8">
        <v>0</v>
      </c>
      <c r="I39" s="8">
        <v>0</v>
      </c>
      <c r="J39" s="8" t="e">
        <f>VLOOKUP(C39,'[4]Mar 2022'!$B$34:$G$49,6,FALSE)</f>
        <v>#N/A</v>
      </c>
      <c r="K39" s="8">
        <v>0</v>
      </c>
      <c r="L39" s="8">
        <v>0</v>
      </c>
      <c r="M39" s="8">
        <v>0</v>
      </c>
      <c r="N39" s="8">
        <v>0</v>
      </c>
      <c r="O39" s="9">
        <v>0</v>
      </c>
      <c r="P39" s="10"/>
      <c r="Q39" s="10"/>
      <c r="R39" s="10"/>
      <c r="S39" s="8"/>
      <c r="BJ39" s="8"/>
    </row>
    <row r="40" spans="1:69" ht="13.5" customHeight="1" x14ac:dyDescent="0.3">
      <c r="A40" s="5">
        <v>419</v>
      </c>
      <c r="B40" s="6" t="s">
        <v>15</v>
      </c>
      <c r="C40" s="7">
        <v>1910021</v>
      </c>
      <c r="D40" s="11">
        <v>1157547</v>
      </c>
      <c r="E40" s="5" t="s">
        <v>71</v>
      </c>
      <c r="F40" s="5" t="s">
        <v>72</v>
      </c>
      <c r="G40" s="5" t="s">
        <v>73</v>
      </c>
      <c r="H40" s="8">
        <v>0</v>
      </c>
      <c r="I40" s="8">
        <v>0</v>
      </c>
      <c r="J40" s="8" t="e">
        <v>#N/A</v>
      </c>
      <c r="K40" s="8">
        <v>0</v>
      </c>
      <c r="L40" s="8">
        <v>0</v>
      </c>
      <c r="M40" s="8">
        <v>0</v>
      </c>
      <c r="N40" s="8">
        <v>0</v>
      </c>
      <c r="O40" s="9">
        <v>0</v>
      </c>
      <c r="P40" s="10"/>
      <c r="Q40" s="10"/>
      <c r="R40" s="10"/>
      <c r="S40" s="8"/>
      <c r="BJ40" s="8"/>
    </row>
    <row r="41" spans="1:69" ht="13.5" customHeight="1" x14ac:dyDescent="0.3">
      <c r="A41" s="5">
        <v>419</v>
      </c>
      <c r="B41" s="6" t="s">
        <v>22</v>
      </c>
      <c r="C41" s="7">
        <v>1910035</v>
      </c>
      <c r="D41" s="6">
        <v>1157545</v>
      </c>
      <c r="E41" s="6" t="s">
        <v>26</v>
      </c>
      <c r="F41" s="5" t="s">
        <v>27</v>
      </c>
      <c r="G41" s="6" t="s">
        <v>28</v>
      </c>
      <c r="H41" s="8" t="e">
        <v>#N/A</v>
      </c>
      <c r="I41" s="8" t="e">
        <v>#N/A</v>
      </c>
      <c r="J41" s="8" t="e">
        <v>#N/A</v>
      </c>
      <c r="K41" s="8">
        <v>0</v>
      </c>
      <c r="L41" s="8">
        <v>0</v>
      </c>
      <c r="M41" s="8">
        <v>0</v>
      </c>
      <c r="N41" s="8">
        <v>0</v>
      </c>
      <c r="O41" s="9">
        <v>0</v>
      </c>
      <c r="P41" s="10"/>
      <c r="Q41" s="10"/>
      <c r="R41" s="10"/>
      <c r="S41" s="8"/>
      <c r="BQ41" s="8"/>
    </row>
    <row r="42" spans="1:69" ht="13.5" customHeight="1" x14ac:dyDescent="0.3">
      <c r="A42" s="5">
        <v>419</v>
      </c>
      <c r="B42" s="6" t="s">
        <v>22</v>
      </c>
      <c r="C42" s="7">
        <v>1802028</v>
      </c>
      <c r="D42" s="11">
        <v>1152758</v>
      </c>
      <c r="E42" s="5" t="s">
        <v>29</v>
      </c>
      <c r="F42" s="5" t="s">
        <v>30</v>
      </c>
      <c r="G42" s="5" t="s">
        <v>31</v>
      </c>
      <c r="H42" s="8" t="e">
        <v>#N/A</v>
      </c>
      <c r="I42" s="8" t="e">
        <v>#N/A</v>
      </c>
      <c r="J42" s="8" t="e">
        <v>#N/A</v>
      </c>
      <c r="K42" s="8" t="e">
        <f>VLOOKUP(C42,'[3]Mar 2021'!$A$4:$N$15,14,FALSE)</f>
        <v>#N/A</v>
      </c>
      <c r="L42" s="8">
        <v>0</v>
      </c>
      <c r="M42" s="8">
        <v>0</v>
      </c>
      <c r="N42" s="8">
        <v>0</v>
      </c>
      <c r="O42" s="9">
        <v>0</v>
      </c>
      <c r="P42" s="10"/>
      <c r="Q42" s="10"/>
      <c r="R42" s="10"/>
      <c r="S42" s="8"/>
      <c r="BJ42" s="8"/>
    </row>
    <row r="43" spans="1:69" ht="13.5" customHeight="1" x14ac:dyDescent="0.3">
      <c r="A43" s="5">
        <v>419</v>
      </c>
      <c r="B43" s="6" t="s">
        <v>22</v>
      </c>
      <c r="C43" s="7">
        <v>1403028</v>
      </c>
      <c r="D43" s="11">
        <v>1151425</v>
      </c>
      <c r="E43" s="5" t="s">
        <v>99</v>
      </c>
      <c r="F43" s="5" t="s">
        <v>100</v>
      </c>
      <c r="G43" s="5" t="s">
        <v>101</v>
      </c>
      <c r="H43" s="8" t="e">
        <v>#N/A</v>
      </c>
      <c r="I43" s="8" t="e">
        <v>#N/A</v>
      </c>
      <c r="J43" s="8" t="e">
        <v>#N/A</v>
      </c>
      <c r="K43" s="8">
        <v>0</v>
      </c>
      <c r="L43" s="8">
        <v>0</v>
      </c>
      <c r="M43" s="8">
        <v>0</v>
      </c>
      <c r="N43" s="8">
        <v>0</v>
      </c>
      <c r="O43" s="9">
        <v>0</v>
      </c>
      <c r="P43" s="10"/>
      <c r="Q43" s="10"/>
      <c r="R43" s="10"/>
      <c r="S43" s="8"/>
      <c r="BJ43" s="8"/>
    </row>
    <row r="44" spans="1:69" ht="13.5" customHeight="1" x14ac:dyDescent="0.3">
      <c r="A44" s="5">
        <v>419</v>
      </c>
      <c r="B44" s="6" t="s">
        <v>22</v>
      </c>
      <c r="C44" s="7">
        <v>807350</v>
      </c>
      <c r="D44" s="11">
        <v>1151426</v>
      </c>
      <c r="E44" s="5" t="s">
        <v>102</v>
      </c>
      <c r="F44" s="5" t="s">
        <v>103</v>
      </c>
      <c r="G44" s="5" t="s">
        <v>104</v>
      </c>
      <c r="H44" s="8" t="e">
        <v>#N/A</v>
      </c>
      <c r="I44" s="8" t="e">
        <v>#N/A</v>
      </c>
      <c r="J44" s="8" t="e">
        <v>#N/A</v>
      </c>
      <c r="K44" s="8">
        <v>0</v>
      </c>
      <c r="L44" s="8">
        <v>0</v>
      </c>
      <c r="M44" s="8">
        <v>0</v>
      </c>
      <c r="N44" s="8">
        <v>0</v>
      </c>
      <c r="O44" s="9">
        <v>0</v>
      </c>
      <c r="P44" s="10"/>
      <c r="Q44" s="10"/>
      <c r="R44" s="10"/>
      <c r="S44" s="8"/>
      <c r="BJ44" s="8"/>
    </row>
    <row r="45" spans="1:69" ht="13.5" customHeight="1" x14ac:dyDescent="0.3">
      <c r="A45" s="5">
        <v>5120</v>
      </c>
      <c r="B45" s="6" t="s">
        <v>22</v>
      </c>
      <c r="C45" s="7">
        <v>710266</v>
      </c>
      <c r="D45" s="11">
        <v>2044673</v>
      </c>
      <c r="E45" s="5" t="s">
        <v>105</v>
      </c>
      <c r="F45" s="5" t="s">
        <v>106</v>
      </c>
      <c r="G45" s="5" t="s">
        <v>107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9">
        <v>0</v>
      </c>
      <c r="P45" s="10"/>
      <c r="Q45" s="10"/>
      <c r="R45" s="10"/>
      <c r="S45" s="8"/>
      <c r="BJ45" s="8"/>
    </row>
    <row r="46" spans="1:69" ht="13.5" customHeight="1" x14ac:dyDescent="0.3">
      <c r="A46" s="5">
        <v>5120</v>
      </c>
      <c r="B46" s="6" t="s">
        <v>22</v>
      </c>
      <c r="C46" s="7">
        <v>1505021</v>
      </c>
      <c r="D46" s="11">
        <v>2044896</v>
      </c>
      <c r="E46" s="5" t="s">
        <v>108</v>
      </c>
      <c r="F46" s="5" t="s">
        <v>109</v>
      </c>
      <c r="G46" s="5" t="s">
        <v>110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9">
        <v>0</v>
      </c>
      <c r="P46" s="10"/>
      <c r="Q46" s="10"/>
      <c r="R46" s="10"/>
      <c r="S46" s="8"/>
      <c r="BJ46" s="8"/>
    </row>
    <row r="47" spans="1:69" ht="13.5" customHeight="1" x14ac:dyDescent="0.3">
      <c r="A47" s="5">
        <v>419</v>
      </c>
      <c r="B47" s="6" t="s">
        <v>22</v>
      </c>
      <c r="C47" s="7">
        <v>1711035</v>
      </c>
      <c r="D47" s="11">
        <v>1152493</v>
      </c>
      <c r="E47" s="5" t="s">
        <v>44</v>
      </c>
      <c r="F47" s="5" t="s">
        <v>45</v>
      </c>
      <c r="G47" s="5" t="s">
        <v>46</v>
      </c>
      <c r="H47" s="8" t="e">
        <v>#N/A</v>
      </c>
      <c r="I47" s="8" t="e">
        <v>#N/A</v>
      </c>
      <c r="J47" s="8" t="e">
        <v>#N/A</v>
      </c>
      <c r="K47" s="8" t="e">
        <f>VLOOKUP(C47,'[3]Feb 2021'!$A$4:$N$17,14,FALSE)</f>
        <v>#N/A</v>
      </c>
      <c r="L47" s="8">
        <v>0</v>
      </c>
      <c r="M47" s="8">
        <v>0</v>
      </c>
      <c r="N47" s="8">
        <v>0</v>
      </c>
      <c r="O47" s="9">
        <v>0</v>
      </c>
      <c r="P47" s="10"/>
      <c r="Q47" s="10"/>
      <c r="R47" s="10"/>
      <c r="S47" s="8"/>
      <c r="BJ47" s="8"/>
    </row>
    <row r="48" spans="1:69" ht="13.5" customHeight="1" x14ac:dyDescent="0.3">
      <c r="E48" s="5"/>
      <c r="F48" s="5"/>
      <c r="P48" s="18"/>
      <c r="Q48" s="18"/>
      <c r="BJ48" s="8"/>
    </row>
    <row r="49" spans="1:69" x14ac:dyDescent="0.3">
      <c r="A49" s="17"/>
      <c r="D49" s="11">
        <v>2002056</v>
      </c>
      <c r="E49" s="6" t="s">
        <v>111</v>
      </c>
      <c r="F49" s="6" t="s">
        <v>70</v>
      </c>
    </row>
    <row r="50" spans="1:69" ht="13.5" customHeight="1" x14ac:dyDescent="0.3">
      <c r="E50" s="5"/>
      <c r="F50" s="5"/>
      <c r="P50" s="18"/>
      <c r="Q50" s="18"/>
      <c r="BJ50" s="8"/>
    </row>
    <row r="52" spans="1:69" ht="13.5" customHeight="1" x14ac:dyDescent="0.3">
      <c r="A52" s="5">
        <v>419</v>
      </c>
      <c r="B52" s="6" t="s">
        <v>22</v>
      </c>
      <c r="C52">
        <v>2110007</v>
      </c>
      <c r="D52" s="6">
        <v>1169060</v>
      </c>
      <c r="E52" t="s">
        <v>125</v>
      </c>
      <c r="F52" t="s">
        <v>126</v>
      </c>
      <c r="G52" t="s">
        <v>129</v>
      </c>
      <c r="H52" s="8">
        <v>0</v>
      </c>
      <c r="I52" s="8">
        <v>0</v>
      </c>
      <c r="J52" s="8" t="e">
        <f>VLOOKUP(C52,'[5]April 2022'!$B$34:$G$49,6,FALSE)</f>
        <v>#N/A</v>
      </c>
      <c r="K52" s="8">
        <v>0</v>
      </c>
      <c r="L52" s="8">
        <v>0</v>
      </c>
      <c r="M52" s="8">
        <v>0</v>
      </c>
      <c r="N52" s="8">
        <v>0</v>
      </c>
      <c r="O52" s="9">
        <v>0</v>
      </c>
      <c r="P52" s="10"/>
      <c r="Q52" s="10"/>
      <c r="R52" s="10"/>
      <c r="S52" s="8"/>
      <c r="BQ52" s="8"/>
    </row>
  </sheetData>
  <conditionalFormatting sqref="C28 C8:C9">
    <cfRule type="duplicateValues" dxfId="5" priority="1" stopIfTrue="1"/>
  </conditionalFormatting>
  <conditionalFormatting sqref="F28 F8:F9">
    <cfRule type="duplicateValues" dxfId="4" priority="2" stopIfTrue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X53"/>
  <sheetViews>
    <sheetView topLeftCell="C1" workbookViewId="0">
      <selection activeCell="C1" sqref="A1:IV65536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94433.94</v>
      </c>
      <c r="I2" s="8">
        <v>0</v>
      </c>
      <c r="J2" s="8">
        <v>8026.89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/>
      <c r="Q2" s="10"/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94433.94</v>
      </c>
      <c r="I3" s="8">
        <v>0</v>
      </c>
      <c r="J3" s="8">
        <v>8026.89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/>
      <c r="Q3" s="10"/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94433.94</v>
      </c>
      <c r="I4" s="8">
        <v>0</v>
      </c>
      <c r="J4" s="8">
        <v>8026.89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/>
      <c r="Q4" s="10"/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1407007</v>
      </c>
      <c r="D5" s="11">
        <v>1151431</v>
      </c>
      <c r="E5" s="5" t="s">
        <v>35</v>
      </c>
      <c r="F5" s="5" t="s">
        <v>36</v>
      </c>
      <c r="G5" s="5" t="s">
        <v>37</v>
      </c>
      <c r="H5" s="8">
        <v>167882.57</v>
      </c>
      <c r="I5" s="8">
        <v>0</v>
      </c>
      <c r="J5" s="8">
        <v>14270.02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/>
      <c r="Q5" s="10"/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1801056</v>
      </c>
      <c r="D6" s="6">
        <v>1152702</v>
      </c>
      <c r="E6" s="6" t="s">
        <v>38</v>
      </c>
      <c r="F6" s="5" t="s">
        <v>39</v>
      </c>
      <c r="G6" s="6" t="s">
        <v>40</v>
      </c>
      <c r="H6" s="8">
        <v>187331.96</v>
      </c>
      <c r="I6" s="8">
        <v>0</v>
      </c>
      <c r="J6" s="8">
        <v>15923.22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/>
      <c r="Q6" s="10"/>
      <c r="R6" s="10"/>
      <c r="S6" s="8"/>
      <c r="BQ6" s="8"/>
    </row>
    <row r="7" spans="1:76" ht="13.5" customHeight="1" x14ac:dyDescent="0.3">
      <c r="A7" s="5">
        <v>419</v>
      </c>
      <c r="B7" s="6" t="s">
        <v>22</v>
      </c>
      <c r="C7" s="7">
        <v>1908014</v>
      </c>
      <c r="D7" s="6">
        <v>1157345</v>
      </c>
      <c r="E7" s="5" t="s">
        <v>47</v>
      </c>
      <c r="F7" s="5" t="s">
        <v>48</v>
      </c>
      <c r="G7" s="5" t="s">
        <v>49</v>
      </c>
      <c r="H7" s="8">
        <v>167882.57</v>
      </c>
      <c r="I7" s="8">
        <v>0</v>
      </c>
      <c r="J7" s="8">
        <v>14270.02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/>
      <c r="Q7" s="10"/>
      <c r="R7" s="10"/>
      <c r="S7" s="8"/>
      <c r="BJ7" s="8"/>
    </row>
    <row r="8" spans="1:76" ht="13.5" customHeight="1" x14ac:dyDescent="0.3">
      <c r="A8" s="5">
        <v>419</v>
      </c>
      <c r="B8" s="6" t="s">
        <v>22</v>
      </c>
      <c r="C8" s="7">
        <v>1104133</v>
      </c>
      <c r="D8" s="11">
        <v>1151436</v>
      </c>
      <c r="E8" s="5" t="s">
        <v>50</v>
      </c>
      <c r="F8" s="5" t="s">
        <v>51</v>
      </c>
      <c r="G8" s="5" t="s">
        <v>52</v>
      </c>
      <c r="H8" s="8">
        <v>209853.18</v>
      </c>
      <c r="I8" s="8">
        <v>0</v>
      </c>
      <c r="J8" s="8">
        <v>17837.52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/>
      <c r="Q8" s="10"/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1910042</v>
      </c>
      <c r="D9" s="6">
        <v>1157544</v>
      </c>
      <c r="E9" s="6" t="s">
        <v>53</v>
      </c>
      <c r="F9" s="5" t="s">
        <v>54</v>
      </c>
      <c r="G9" s="6" t="s">
        <v>55</v>
      </c>
      <c r="H9" s="8">
        <v>209853.18</v>
      </c>
      <c r="I9" s="8">
        <v>0</v>
      </c>
      <c r="J9" s="8">
        <v>17837.52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/>
      <c r="Q9" s="10"/>
      <c r="R9" s="10"/>
      <c r="S9" s="8"/>
      <c r="BQ9" s="8"/>
    </row>
    <row r="10" spans="1:76" ht="13.5" customHeight="1" x14ac:dyDescent="0.3">
      <c r="A10" s="5">
        <v>419</v>
      </c>
      <c r="B10" s="6" t="s">
        <v>22</v>
      </c>
      <c r="C10" s="7">
        <v>1104091</v>
      </c>
      <c r="D10" s="11">
        <v>1151427</v>
      </c>
      <c r="E10" s="5" t="s">
        <v>56</v>
      </c>
      <c r="F10" s="5" t="s">
        <v>57</v>
      </c>
      <c r="G10" s="5" t="s">
        <v>58</v>
      </c>
      <c r="H10" s="8">
        <v>80130.81</v>
      </c>
      <c r="I10" s="8">
        <v>0</v>
      </c>
      <c r="J10" s="8">
        <v>6811.12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/>
      <c r="Q10" s="10"/>
      <c r="R10" s="10"/>
      <c r="S10" s="8"/>
      <c r="BJ10" s="8"/>
    </row>
    <row r="11" spans="1:76" ht="13.5" customHeight="1" x14ac:dyDescent="0.3">
      <c r="A11" s="5">
        <v>419</v>
      </c>
      <c r="B11" s="6" t="s">
        <v>22</v>
      </c>
      <c r="C11" s="7">
        <v>9002042</v>
      </c>
      <c r="D11" s="11">
        <v>1151437</v>
      </c>
      <c r="E11" s="5" t="s">
        <v>59</v>
      </c>
      <c r="F11" s="5" t="s">
        <v>60</v>
      </c>
      <c r="G11" s="5" t="s">
        <v>61</v>
      </c>
      <c r="H11" s="8">
        <v>124840.23</v>
      </c>
      <c r="I11" s="8">
        <v>0</v>
      </c>
      <c r="J11" s="8">
        <v>10611.42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/>
      <c r="Q11" s="10"/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6">
        <v>2104007</v>
      </c>
      <c r="D12" s="6">
        <v>1165728</v>
      </c>
      <c r="E12" s="6" t="s">
        <v>27</v>
      </c>
      <c r="F12" s="5" t="s">
        <v>123</v>
      </c>
      <c r="G12" s="6" t="s">
        <v>124</v>
      </c>
      <c r="H12" s="8">
        <v>69120.710000000006</v>
      </c>
      <c r="I12" s="8">
        <v>0</v>
      </c>
      <c r="J12" s="8">
        <v>5875.26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/>
      <c r="Q12" s="10"/>
      <c r="R12" s="10"/>
      <c r="S12" s="8"/>
      <c r="BQ12" s="8"/>
    </row>
    <row r="13" spans="1:76" ht="13.5" customHeight="1" x14ac:dyDescent="0.3">
      <c r="A13" s="5">
        <v>419</v>
      </c>
      <c r="B13" s="6" t="s">
        <v>22</v>
      </c>
      <c r="C13">
        <v>2111007</v>
      </c>
      <c r="D13" s="6">
        <v>1169061</v>
      </c>
      <c r="E13" t="s">
        <v>127</v>
      </c>
      <c r="F13" t="s">
        <v>128</v>
      </c>
      <c r="G13" t="s">
        <v>130</v>
      </c>
      <c r="H13" s="8">
        <v>171098.32</v>
      </c>
      <c r="I13" s="8">
        <v>0</v>
      </c>
      <c r="J13" s="8">
        <v>14543.36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/>
      <c r="Q13" s="10"/>
      <c r="R13" s="10"/>
      <c r="S13" s="8"/>
      <c r="BQ13" s="8"/>
    </row>
    <row r="14" spans="1:76" ht="13.5" customHeight="1" x14ac:dyDescent="0.3">
      <c r="A14" s="5">
        <v>419</v>
      </c>
      <c r="B14" s="6" t="s">
        <v>15</v>
      </c>
      <c r="C14" s="28">
        <v>2201042</v>
      </c>
      <c r="D14" s="11">
        <v>1154240</v>
      </c>
      <c r="E14" s="5" t="s">
        <v>141</v>
      </c>
      <c r="F14" s="5" t="s">
        <v>142</v>
      </c>
      <c r="G14" s="5" t="s">
        <v>140</v>
      </c>
      <c r="H14" s="8">
        <v>71194.740000000005</v>
      </c>
      <c r="I14" s="8">
        <v>0</v>
      </c>
      <c r="J14" s="8">
        <v>6051.55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BJ14" s="8"/>
    </row>
    <row r="15" spans="1:76" ht="13.5" customHeight="1" x14ac:dyDescent="0.3">
      <c r="A15" s="5">
        <v>419</v>
      </c>
      <c r="B15" s="6" t="s">
        <v>15</v>
      </c>
      <c r="C15">
        <v>2204085</v>
      </c>
      <c r="D15" s="6">
        <v>1170596</v>
      </c>
      <c r="E15" t="s">
        <v>154</v>
      </c>
      <c r="F15" t="s">
        <v>155</v>
      </c>
      <c r="G15" t="s">
        <v>158</v>
      </c>
      <c r="H15" s="8">
        <v>62955.96</v>
      </c>
      <c r="I15" s="8">
        <v>0</v>
      </c>
      <c r="J15" s="8">
        <v>5351.26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BJ15" s="8"/>
    </row>
    <row r="16" spans="1:76" ht="13.5" customHeight="1" x14ac:dyDescent="0.3">
      <c r="A16" s="5">
        <v>419</v>
      </c>
      <c r="B16" s="6" t="s">
        <v>15</v>
      </c>
      <c r="C16">
        <v>2204092</v>
      </c>
      <c r="D16" s="6">
        <v>1170597</v>
      </c>
      <c r="E16" t="s">
        <v>156</v>
      </c>
      <c r="F16" t="s">
        <v>157</v>
      </c>
      <c r="G16" t="s">
        <v>159</v>
      </c>
      <c r="H16" s="8">
        <v>62955.96</v>
      </c>
      <c r="I16" s="8">
        <v>0</v>
      </c>
      <c r="J16" s="8">
        <v>5351.26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BJ16" s="8"/>
    </row>
    <row r="17" spans="1:62" ht="13.5" customHeight="1" x14ac:dyDescent="0.3">
      <c r="A17" s="5">
        <v>419</v>
      </c>
      <c r="B17" s="6" t="s">
        <v>15</v>
      </c>
      <c r="C17" s="11">
        <v>2201007</v>
      </c>
      <c r="D17" s="11">
        <v>1170369</v>
      </c>
      <c r="E17" s="5" t="s">
        <v>143</v>
      </c>
      <c r="F17" s="5" t="s">
        <v>144</v>
      </c>
      <c r="G17" s="5" t="s">
        <v>145</v>
      </c>
      <c r="H17" s="8">
        <f>VLOOKUP(C17,'[6]May 2022'!$B$33:$J$49,5,FALSE)</f>
        <v>649681.4</v>
      </c>
      <c r="I17" s="8">
        <v>0</v>
      </c>
      <c r="J17" s="8">
        <f>VLOOKUP(C17,'[6]May 2022'!$B$33:$J$49,9,FALSE)</f>
        <v>55222.92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BJ17" s="8"/>
    </row>
    <row r="18" spans="1:62" ht="13.5" customHeight="1" x14ac:dyDescent="0.3">
      <c r="A18" s="5">
        <v>419</v>
      </c>
      <c r="B18" s="6" t="s">
        <v>15</v>
      </c>
      <c r="C18" s="29">
        <v>2201035</v>
      </c>
      <c r="D18" s="6">
        <v>1151794</v>
      </c>
      <c r="E18" s="30" t="s">
        <v>148</v>
      </c>
      <c r="F18" s="5" t="s">
        <v>149</v>
      </c>
      <c r="G18" s="5" t="s">
        <v>147</v>
      </c>
      <c r="H18" s="8" t="s">
        <v>163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BJ18" s="8"/>
    </row>
    <row r="19" spans="1:62" s="22" customFormat="1" ht="13.5" customHeight="1" x14ac:dyDescent="0.3">
      <c r="A19" s="21">
        <v>419</v>
      </c>
      <c r="B19" s="22" t="s">
        <v>15</v>
      </c>
      <c r="C19" s="23">
        <v>2006007</v>
      </c>
      <c r="D19" s="24">
        <v>1165125</v>
      </c>
      <c r="E19" s="21" t="s">
        <v>62</v>
      </c>
      <c r="F19" s="21" t="s">
        <v>63</v>
      </c>
      <c r="G19" s="21" t="s">
        <v>64</v>
      </c>
      <c r="H19" s="8" t="s">
        <v>163</v>
      </c>
      <c r="I19" s="8">
        <v>0</v>
      </c>
      <c r="J19" s="8">
        <v>0</v>
      </c>
      <c r="K19" s="25">
        <v>0</v>
      </c>
      <c r="L19" s="25">
        <v>0</v>
      </c>
      <c r="M19" s="25">
        <v>0</v>
      </c>
      <c r="N19" s="25">
        <v>0</v>
      </c>
      <c r="O19" s="26">
        <v>0</v>
      </c>
      <c r="P19" s="27"/>
      <c r="Q19" s="27"/>
      <c r="R19" s="27"/>
      <c r="S19" s="25"/>
      <c r="BJ19" s="25"/>
    </row>
    <row r="20" spans="1:62" ht="13.5" customHeight="1" x14ac:dyDescent="0.3">
      <c r="A20" s="5">
        <v>419</v>
      </c>
      <c r="B20" s="6" t="s">
        <v>22</v>
      </c>
      <c r="C20" s="7">
        <v>811210</v>
      </c>
      <c r="D20" s="11">
        <v>1151428</v>
      </c>
      <c r="E20" s="5" t="s">
        <v>65</v>
      </c>
      <c r="F20" s="5" t="s">
        <v>66</v>
      </c>
      <c r="G20" s="5" t="s">
        <v>67</v>
      </c>
      <c r="H20" s="8">
        <v>350232.83</v>
      </c>
      <c r="I20" s="8">
        <v>0</v>
      </c>
      <c r="J20" s="8">
        <v>29769.79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/>
      <c r="Q20" s="10"/>
      <c r="R20" s="10"/>
      <c r="S20" s="8"/>
      <c r="BJ20" s="8"/>
    </row>
    <row r="21" spans="1:62" ht="13.5" customHeight="1" x14ac:dyDescent="0.3">
      <c r="A21" s="5">
        <v>419</v>
      </c>
      <c r="B21" s="6" t="s">
        <v>22</v>
      </c>
      <c r="C21" s="7">
        <v>1602007</v>
      </c>
      <c r="D21" s="11">
        <v>1151434</v>
      </c>
      <c r="E21" s="5" t="s">
        <v>41</v>
      </c>
      <c r="F21" s="5" t="s">
        <v>42</v>
      </c>
      <c r="G21" s="5" t="s">
        <v>43</v>
      </c>
      <c r="H21" s="8">
        <v>209853.21</v>
      </c>
      <c r="I21" s="8">
        <v>0</v>
      </c>
      <c r="J21" s="8">
        <v>17837.52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/>
      <c r="Q21" s="10"/>
      <c r="R21" s="10"/>
      <c r="S21" s="8"/>
      <c r="BJ21" s="8"/>
    </row>
    <row r="22" spans="1:62" ht="13.5" customHeight="1" x14ac:dyDescent="0.3">
      <c r="A22" s="5">
        <v>419</v>
      </c>
      <c r="B22" s="6" t="s">
        <v>22</v>
      </c>
      <c r="C22" s="7">
        <v>2002056</v>
      </c>
      <c r="D22" s="11">
        <v>1162384</v>
      </c>
      <c r="E22" s="5" t="s">
        <v>68</v>
      </c>
      <c r="F22" s="5" t="s">
        <v>69</v>
      </c>
      <c r="G22" s="5" t="s">
        <v>70</v>
      </c>
      <c r="H22" s="8">
        <v>350232.83</v>
      </c>
      <c r="I22" s="8">
        <v>0</v>
      </c>
      <c r="J22" s="8">
        <v>29769.79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/>
      <c r="Q22" s="10"/>
      <c r="R22" s="10"/>
      <c r="S22" s="8"/>
      <c r="BJ22" s="8"/>
    </row>
    <row r="23" spans="1:62" ht="13.5" customHeight="1" x14ac:dyDescent="0.3">
      <c r="A23" s="5">
        <v>419</v>
      </c>
      <c r="B23" s="6" t="s">
        <v>15</v>
      </c>
      <c r="C23" s="7">
        <v>1910028</v>
      </c>
      <c r="D23" s="11">
        <v>1157546</v>
      </c>
      <c r="E23" s="5" t="s">
        <v>77</v>
      </c>
      <c r="F23" s="5" t="s">
        <v>78</v>
      </c>
      <c r="G23" s="5" t="s">
        <v>79</v>
      </c>
      <c r="H23" s="8">
        <v>349755.35</v>
      </c>
      <c r="I23" s="8">
        <v>0</v>
      </c>
      <c r="J23" s="8">
        <v>29729.200000000001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/>
      <c r="Q23" s="10"/>
      <c r="R23" s="10"/>
      <c r="S23" s="8"/>
      <c r="BJ23" s="8"/>
    </row>
    <row r="24" spans="1:62" ht="13.5" customHeight="1" x14ac:dyDescent="0.3">
      <c r="A24" s="5">
        <v>419</v>
      </c>
      <c r="B24" s="6" t="s">
        <v>22</v>
      </c>
      <c r="C24" s="7">
        <v>910056</v>
      </c>
      <c r="D24" s="11">
        <v>1151439</v>
      </c>
      <c r="E24" s="5" t="s">
        <v>80</v>
      </c>
      <c r="F24" s="5" t="s">
        <v>81</v>
      </c>
      <c r="G24" s="5" t="s">
        <v>82</v>
      </c>
      <c r="H24" s="8" t="s">
        <v>163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/>
      <c r="Q24" s="10"/>
      <c r="R24" s="10"/>
      <c r="S24" s="8"/>
      <c r="AZ24" s="8"/>
      <c r="BJ24" s="8"/>
    </row>
    <row r="25" spans="1:62" ht="13.5" customHeight="1" x14ac:dyDescent="0.3">
      <c r="A25" s="5">
        <v>419</v>
      </c>
      <c r="B25" s="6" t="s">
        <v>22</v>
      </c>
      <c r="C25" s="7">
        <v>1908007</v>
      </c>
      <c r="D25" s="6">
        <v>1157344</v>
      </c>
      <c r="E25" s="5" t="s">
        <v>32</v>
      </c>
      <c r="F25" s="5" t="s">
        <v>33</v>
      </c>
      <c r="G25" s="5" t="s">
        <v>34</v>
      </c>
      <c r="H25" s="8">
        <v>209853.21</v>
      </c>
      <c r="I25" s="8">
        <v>0</v>
      </c>
      <c r="J25" s="8">
        <v>17837.52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/>
      <c r="Q25" s="10"/>
      <c r="R25" s="10"/>
      <c r="S25" s="8"/>
      <c r="BJ25" s="8"/>
    </row>
    <row r="26" spans="1:62" ht="13.5" customHeight="1" x14ac:dyDescent="0.3">
      <c r="A26" s="5">
        <v>419</v>
      </c>
      <c r="B26" s="6" t="s">
        <v>22</v>
      </c>
      <c r="C26" s="7">
        <v>1501007</v>
      </c>
      <c r="D26" s="11">
        <v>1151429</v>
      </c>
      <c r="E26" s="5" t="s">
        <v>83</v>
      </c>
      <c r="F26" s="5" t="s">
        <v>84</v>
      </c>
      <c r="G26" s="5" t="s">
        <v>85</v>
      </c>
      <c r="H26" s="8">
        <v>525349.24</v>
      </c>
      <c r="I26" s="8">
        <v>0</v>
      </c>
      <c r="J26" s="8">
        <v>44654.69</v>
      </c>
      <c r="K26" s="8">
        <v>0</v>
      </c>
      <c r="L26" s="8">
        <v>0</v>
      </c>
      <c r="M26" s="8">
        <v>0</v>
      </c>
      <c r="N26" s="8">
        <v>0</v>
      </c>
      <c r="O26" s="9">
        <v>0</v>
      </c>
      <c r="P26" s="10"/>
      <c r="Q26" s="10"/>
      <c r="R26" s="10"/>
      <c r="S26" s="8"/>
      <c r="BJ26" s="8"/>
    </row>
    <row r="27" spans="1:62" ht="13.5" customHeight="1" x14ac:dyDescent="0.3">
      <c r="A27" s="5">
        <v>419</v>
      </c>
      <c r="B27" s="6" t="s">
        <v>22</v>
      </c>
      <c r="C27" s="7">
        <v>404761</v>
      </c>
      <c r="D27" s="11">
        <v>1151441</v>
      </c>
      <c r="E27" s="5" t="s">
        <v>86</v>
      </c>
      <c r="F27" s="5" t="s">
        <v>87</v>
      </c>
      <c r="G27" s="5" t="s">
        <v>88</v>
      </c>
      <c r="H27" s="8">
        <v>411662.05</v>
      </c>
      <c r="I27" s="8">
        <v>0</v>
      </c>
      <c r="J27" s="8">
        <v>34991.269999999997</v>
      </c>
      <c r="K27" s="8">
        <v>0</v>
      </c>
      <c r="L27" s="8">
        <v>0</v>
      </c>
      <c r="M27" s="8">
        <v>0</v>
      </c>
      <c r="N27" s="8">
        <v>0</v>
      </c>
      <c r="O27" s="9">
        <v>0</v>
      </c>
      <c r="P27" s="10"/>
      <c r="Q27" s="10"/>
      <c r="R27" s="10"/>
      <c r="S27" s="8"/>
      <c r="BJ27" s="8"/>
    </row>
    <row r="28" spans="1:62" ht="13.5" customHeight="1" x14ac:dyDescent="0.3">
      <c r="A28" s="5">
        <v>419</v>
      </c>
      <c r="B28" s="6" t="s">
        <v>15</v>
      </c>
      <c r="C28" s="7">
        <v>1208028</v>
      </c>
      <c r="D28" s="11">
        <v>1151688</v>
      </c>
      <c r="E28" s="5" t="s">
        <v>92</v>
      </c>
      <c r="F28" s="5" t="s">
        <v>93</v>
      </c>
      <c r="G28" s="5" t="s">
        <v>94</v>
      </c>
      <c r="H28" s="8">
        <v>411662.05</v>
      </c>
      <c r="I28" s="8">
        <v>0</v>
      </c>
      <c r="J28" s="8">
        <v>34991.269999999997</v>
      </c>
      <c r="K28" s="8">
        <v>0</v>
      </c>
      <c r="L28" s="8">
        <v>0</v>
      </c>
      <c r="M28" s="8">
        <v>0</v>
      </c>
      <c r="N28" s="8">
        <v>0</v>
      </c>
      <c r="O28" s="9">
        <v>0</v>
      </c>
      <c r="P28" s="10"/>
      <c r="Q28" s="10"/>
      <c r="R28" s="10"/>
      <c r="S28" s="8"/>
      <c r="BJ28" s="8"/>
    </row>
    <row r="29" spans="1:62" ht="13.5" customHeight="1" x14ac:dyDescent="0.3">
      <c r="A29" s="5">
        <v>419</v>
      </c>
      <c r="B29" s="6" t="s">
        <v>15</v>
      </c>
      <c r="C29" s="7">
        <v>1903063</v>
      </c>
      <c r="D29" s="11">
        <v>1156591</v>
      </c>
      <c r="E29" s="5" t="s">
        <v>95</v>
      </c>
      <c r="F29" s="5" t="s">
        <v>96</v>
      </c>
      <c r="G29" s="5" t="s">
        <v>97</v>
      </c>
      <c r="H29" s="8">
        <v>347158</v>
      </c>
      <c r="I29" s="8">
        <v>0</v>
      </c>
      <c r="J29" s="8">
        <v>29508.43</v>
      </c>
      <c r="K29" s="8">
        <v>0</v>
      </c>
      <c r="L29" s="8">
        <v>0</v>
      </c>
      <c r="M29" s="8">
        <v>0</v>
      </c>
      <c r="N29" s="8">
        <v>0</v>
      </c>
      <c r="O29" s="9">
        <v>0</v>
      </c>
      <c r="P29" s="10"/>
      <c r="Q29" s="10"/>
      <c r="R29" s="10"/>
      <c r="S29" s="8"/>
      <c r="BJ29" s="8"/>
    </row>
    <row r="30" spans="1:62" ht="13.5" customHeight="1" x14ac:dyDescent="0.3">
      <c r="A30" s="5">
        <v>419</v>
      </c>
      <c r="B30" s="6" t="s">
        <v>15</v>
      </c>
      <c r="C30" s="7">
        <v>2112063</v>
      </c>
      <c r="D30" s="6">
        <v>1165725</v>
      </c>
      <c r="E30" t="s">
        <v>131</v>
      </c>
      <c r="F30" t="s">
        <v>132</v>
      </c>
      <c r="G30" t="s">
        <v>133</v>
      </c>
      <c r="H30" s="8" t="s">
        <v>163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10"/>
      <c r="Q30" s="10"/>
      <c r="R30" s="10"/>
      <c r="S30" s="8"/>
      <c r="BJ30" s="8"/>
    </row>
    <row r="31" spans="1:62" ht="13.5" customHeight="1" x14ac:dyDescent="0.3">
      <c r="A31" s="5">
        <v>419</v>
      </c>
      <c r="B31" s="6" t="s">
        <v>15</v>
      </c>
      <c r="C31" s="7">
        <v>2112056</v>
      </c>
      <c r="D31" s="6">
        <v>1151788</v>
      </c>
      <c r="E31" t="s">
        <v>135</v>
      </c>
      <c r="F31" t="s">
        <v>134</v>
      </c>
      <c r="G31" t="s">
        <v>136</v>
      </c>
      <c r="H31" s="8" t="s">
        <v>163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10"/>
      <c r="Q31" s="10"/>
      <c r="R31" s="10"/>
      <c r="S31" s="8"/>
      <c r="BJ31" s="8"/>
    </row>
    <row r="32" spans="1:62" ht="13.5" customHeight="1" x14ac:dyDescent="0.3">
      <c r="A32" s="5">
        <v>419</v>
      </c>
      <c r="B32" s="6" t="s">
        <v>15</v>
      </c>
      <c r="C32" s="7">
        <v>2205007</v>
      </c>
      <c r="D32" s="6">
        <v>1170598</v>
      </c>
      <c r="E32" s="6" t="s">
        <v>161</v>
      </c>
      <c r="F32" t="s">
        <v>162</v>
      </c>
      <c r="G32" t="s">
        <v>160</v>
      </c>
      <c r="H32" s="8">
        <v>399720.4</v>
      </c>
      <c r="I32" s="8">
        <v>0</v>
      </c>
      <c r="J32" s="8">
        <v>33976.230000000003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10"/>
      <c r="Q32" s="10"/>
      <c r="R32" s="10"/>
      <c r="S32" s="8"/>
      <c r="BJ32" s="8"/>
    </row>
    <row r="33" spans="1:69" ht="13.5" customHeight="1" x14ac:dyDescent="0.3">
      <c r="A33" s="5">
        <v>419</v>
      </c>
      <c r="B33" s="6" t="s">
        <v>15</v>
      </c>
      <c r="C33" s="7">
        <v>2112049</v>
      </c>
      <c r="D33" s="6">
        <v>1169062</v>
      </c>
      <c r="E33" t="s">
        <v>137</v>
      </c>
      <c r="F33" t="s">
        <v>138</v>
      </c>
      <c r="G33" t="s">
        <v>139</v>
      </c>
      <c r="H33" s="8">
        <v>209853.21</v>
      </c>
      <c r="I33" s="8">
        <v>0</v>
      </c>
      <c r="J33" s="8">
        <v>17837.52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10"/>
      <c r="Q33" s="10"/>
      <c r="R33" s="10"/>
      <c r="S33" s="8"/>
      <c r="BJ33" s="8"/>
    </row>
    <row r="34" spans="1:69" ht="13.5" customHeight="1" thickBot="1" x14ac:dyDescent="0.35">
      <c r="A34" s="12"/>
      <c r="B34" s="13"/>
      <c r="C34" s="14"/>
      <c r="D34" s="15"/>
      <c r="E34" s="12"/>
      <c r="F34" s="12"/>
      <c r="G34" s="12"/>
      <c r="H34" s="16">
        <f t="shared" ref="H34:O34" si="0">SUM(H2:H33)</f>
        <v>6293415.79</v>
      </c>
      <c r="I34" s="16">
        <f t="shared" si="0"/>
        <v>0</v>
      </c>
      <c r="J34" s="16">
        <f t="shared" si="0"/>
        <v>534940.35</v>
      </c>
      <c r="K34" s="16">
        <f t="shared" si="0"/>
        <v>0</v>
      </c>
      <c r="L34" s="16">
        <f t="shared" si="0"/>
        <v>0</v>
      </c>
      <c r="M34" s="16">
        <f t="shared" si="0"/>
        <v>0</v>
      </c>
      <c r="N34" s="16">
        <f t="shared" si="0"/>
        <v>0</v>
      </c>
      <c r="O34" s="16">
        <f t="shared" si="0"/>
        <v>0</v>
      </c>
      <c r="BJ34" s="8"/>
    </row>
    <row r="35" spans="1:69" ht="13.5" customHeight="1" thickTop="1" x14ac:dyDescent="0.3">
      <c r="E35" s="5"/>
      <c r="F35" s="5"/>
      <c r="H35" s="8">
        <v>301683.94</v>
      </c>
      <c r="I35" s="8">
        <v>15112.55</v>
      </c>
      <c r="J35" s="8">
        <v>25691.329999999998</v>
      </c>
      <c r="BJ35" s="8"/>
    </row>
    <row r="36" spans="1:69" ht="13.5" customHeight="1" x14ac:dyDescent="0.3">
      <c r="E36" s="5"/>
      <c r="F36" s="5"/>
      <c r="H36" s="8">
        <v>-4830108.1100000003</v>
      </c>
      <c r="I36" s="8">
        <v>-344943.78</v>
      </c>
      <c r="J36" s="8">
        <v>-586400.42000000016</v>
      </c>
      <c r="K36" s="8">
        <f>+K35-K34</f>
        <v>0</v>
      </c>
      <c r="M36" s="8">
        <f>230*60</f>
        <v>13800</v>
      </c>
      <c r="BJ36" s="8"/>
    </row>
    <row r="37" spans="1:69" x14ac:dyDescent="0.3">
      <c r="H37" s="8">
        <v>57084.03</v>
      </c>
      <c r="I37" s="8">
        <v>4158.3900000000003</v>
      </c>
      <c r="J37" s="8">
        <v>7069.2200000000012</v>
      </c>
    </row>
    <row r="38" spans="1:69" ht="13.5" customHeight="1" x14ac:dyDescent="0.3">
      <c r="A38" s="17" t="s">
        <v>98</v>
      </c>
      <c r="E38" s="5"/>
      <c r="F38" s="5"/>
      <c r="M38" s="8">
        <f>M36/180</f>
        <v>76.666666666666671</v>
      </c>
      <c r="P38" s="18"/>
      <c r="Q38" s="18"/>
      <c r="BJ38" s="8"/>
    </row>
    <row r="39" spans="1:69" ht="13.5" customHeight="1" x14ac:dyDescent="0.3">
      <c r="A39" s="5">
        <v>419</v>
      </c>
      <c r="B39" s="6" t="s">
        <v>22</v>
      </c>
      <c r="C39" s="7">
        <v>9205015</v>
      </c>
      <c r="D39" s="11">
        <v>1151430</v>
      </c>
      <c r="E39" s="5" t="s">
        <v>74</v>
      </c>
      <c r="F39" s="5" t="s">
        <v>75</v>
      </c>
      <c r="G39" s="5" t="s">
        <v>76</v>
      </c>
      <c r="H39" s="8">
        <v>0</v>
      </c>
      <c r="I39" s="8">
        <v>0</v>
      </c>
      <c r="J39" s="8" t="e">
        <f>VLOOKUP(C39,'[4]Mar 2022'!$B$34:$G$49,6,FALSE)</f>
        <v>#N/A</v>
      </c>
      <c r="K39" s="8">
        <v>0</v>
      </c>
      <c r="L39" s="8">
        <v>0</v>
      </c>
      <c r="M39" s="8">
        <v>0</v>
      </c>
      <c r="N39" s="8">
        <v>0</v>
      </c>
      <c r="O39" s="9">
        <v>0</v>
      </c>
      <c r="P39" s="10"/>
      <c r="Q39" s="10"/>
      <c r="R39" s="10"/>
      <c r="S39" s="8"/>
      <c r="BJ39" s="8"/>
    </row>
    <row r="40" spans="1:69" ht="13.5" customHeight="1" x14ac:dyDescent="0.3">
      <c r="A40" s="5">
        <v>419</v>
      </c>
      <c r="B40" s="6" t="s">
        <v>22</v>
      </c>
      <c r="C40" s="7">
        <v>7810042</v>
      </c>
      <c r="D40" s="11">
        <v>1151444</v>
      </c>
      <c r="E40" s="5" t="s">
        <v>89</v>
      </c>
      <c r="F40" s="5" t="s">
        <v>90</v>
      </c>
      <c r="G40" s="5" t="s">
        <v>91</v>
      </c>
      <c r="H40" s="8">
        <v>0</v>
      </c>
      <c r="I40" s="8">
        <v>0</v>
      </c>
      <c r="J40" s="8" t="e">
        <f>VLOOKUP(C40,'[4]Mar 2022'!$B$34:$G$49,6,FALSE)</f>
        <v>#N/A</v>
      </c>
      <c r="K40" s="8">
        <v>0</v>
      </c>
      <c r="L40" s="8">
        <v>0</v>
      </c>
      <c r="M40" s="8">
        <v>0</v>
      </c>
      <c r="N40" s="8">
        <v>0</v>
      </c>
      <c r="O40" s="9">
        <v>0</v>
      </c>
      <c r="P40" s="10"/>
      <c r="Q40" s="10"/>
      <c r="R40" s="10"/>
      <c r="S40" s="8"/>
      <c r="BJ40" s="8"/>
    </row>
    <row r="41" spans="1:69" ht="13.5" customHeight="1" x14ac:dyDescent="0.3">
      <c r="A41" s="5">
        <v>419</v>
      </c>
      <c r="B41" s="6" t="s">
        <v>15</v>
      </c>
      <c r="C41" s="7">
        <v>1910021</v>
      </c>
      <c r="D41" s="11">
        <v>1157547</v>
      </c>
      <c r="E41" s="5" t="s">
        <v>71</v>
      </c>
      <c r="F41" s="5" t="s">
        <v>72</v>
      </c>
      <c r="G41" s="5" t="s">
        <v>73</v>
      </c>
      <c r="H41" s="8">
        <v>0</v>
      </c>
      <c r="I41" s="8">
        <v>0</v>
      </c>
      <c r="J41" s="8" t="e">
        <v>#N/A</v>
      </c>
      <c r="K41" s="8">
        <v>0</v>
      </c>
      <c r="L41" s="8">
        <v>0</v>
      </c>
      <c r="M41" s="8">
        <v>0</v>
      </c>
      <c r="N41" s="8">
        <v>0</v>
      </c>
      <c r="O41" s="9">
        <v>0</v>
      </c>
      <c r="P41" s="10"/>
      <c r="Q41" s="10"/>
      <c r="R41" s="10"/>
      <c r="S41" s="8"/>
      <c r="BJ41" s="8"/>
    </row>
    <row r="42" spans="1:69" ht="13.5" customHeight="1" x14ac:dyDescent="0.3">
      <c r="A42" s="5">
        <v>419</v>
      </c>
      <c r="B42" s="6" t="s">
        <v>22</v>
      </c>
      <c r="C42" s="7">
        <v>1910035</v>
      </c>
      <c r="D42" s="6">
        <v>1157545</v>
      </c>
      <c r="E42" s="6" t="s">
        <v>26</v>
      </c>
      <c r="F42" s="5" t="s">
        <v>27</v>
      </c>
      <c r="G42" s="6" t="s">
        <v>28</v>
      </c>
      <c r="H42" s="8" t="e">
        <v>#N/A</v>
      </c>
      <c r="I42" s="8" t="e">
        <v>#N/A</v>
      </c>
      <c r="J42" s="8" t="e">
        <v>#N/A</v>
      </c>
      <c r="K42" s="8">
        <v>0</v>
      </c>
      <c r="L42" s="8">
        <v>0</v>
      </c>
      <c r="M42" s="8">
        <v>0</v>
      </c>
      <c r="N42" s="8">
        <v>0</v>
      </c>
      <c r="O42" s="9">
        <v>0</v>
      </c>
      <c r="P42" s="10"/>
      <c r="Q42" s="10"/>
      <c r="R42" s="10"/>
      <c r="S42" s="8"/>
      <c r="BQ42" s="8"/>
    </row>
    <row r="43" spans="1:69" ht="13.5" customHeight="1" x14ac:dyDescent="0.3">
      <c r="A43" s="5">
        <v>419</v>
      </c>
      <c r="B43" s="6" t="s">
        <v>22</v>
      </c>
      <c r="C43" s="7">
        <v>1802028</v>
      </c>
      <c r="D43" s="11">
        <v>1152758</v>
      </c>
      <c r="E43" s="5" t="s">
        <v>29</v>
      </c>
      <c r="F43" s="5" t="s">
        <v>30</v>
      </c>
      <c r="G43" s="5" t="s">
        <v>31</v>
      </c>
      <c r="H43" s="8" t="e">
        <v>#N/A</v>
      </c>
      <c r="I43" s="8" t="e">
        <v>#N/A</v>
      </c>
      <c r="J43" s="8" t="e">
        <v>#N/A</v>
      </c>
      <c r="K43" s="8" t="e">
        <f>VLOOKUP(C43,'[3]Mar 2021'!$A$4:$N$15,14,FALSE)</f>
        <v>#N/A</v>
      </c>
      <c r="L43" s="8">
        <v>0</v>
      </c>
      <c r="M43" s="8">
        <v>0</v>
      </c>
      <c r="N43" s="8">
        <v>0</v>
      </c>
      <c r="O43" s="9">
        <v>0</v>
      </c>
      <c r="P43" s="10"/>
      <c r="Q43" s="10"/>
      <c r="R43" s="10"/>
      <c r="S43" s="8"/>
      <c r="BJ43" s="8"/>
    </row>
    <row r="44" spans="1:69" ht="13.5" customHeight="1" x14ac:dyDescent="0.3">
      <c r="A44" s="5">
        <v>419</v>
      </c>
      <c r="B44" s="6" t="s">
        <v>22</v>
      </c>
      <c r="C44" s="7">
        <v>1403028</v>
      </c>
      <c r="D44" s="11">
        <v>1151425</v>
      </c>
      <c r="E44" s="5" t="s">
        <v>99</v>
      </c>
      <c r="F44" s="5" t="s">
        <v>100</v>
      </c>
      <c r="G44" s="5" t="s">
        <v>101</v>
      </c>
      <c r="H44" s="8" t="e">
        <v>#N/A</v>
      </c>
      <c r="I44" s="8" t="e">
        <v>#N/A</v>
      </c>
      <c r="J44" s="8" t="e">
        <v>#N/A</v>
      </c>
      <c r="K44" s="8">
        <v>0</v>
      </c>
      <c r="L44" s="8">
        <v>0</v>
      </c>
      <c r="M44" s="8">
        <v>0</v>
      </c>
      <c r="N44" s="8">
        <v>0</v>
      </c>
      <c r="O44" s="9">
        <v>0</v>
      </c>
      <c r="P44" s="10"/>
      <c r="Q44" s="10"/>
      <c r="R44" s="10"/>
      <c r="S44" s="8"/>
      <c r="BJ44" s="8"/>
    </row>
    <row r="45" spans="1:69" ht="13.5" customHeight="1" x14ac:dyDescent="0.3">
      <c r="A45" s="5">
        <v>419</v>
      </c>
      <c r="B45" s="6" t="s">
        <v>22</v>
      </c>
      <c r="C45" s="7">
        <v>807350</v>
      </c>
      <c r="D45" s="11">
        <v>1151426</v>
      </c>
      <c r="E45" s="5" t="s">
        <v>102</v>
      </c>
      <c r="F45" s="5" t="s">
        <v>103</v>
      </c>
      <c r="G45" s="5" t="s">
        <v>104</v>
      </c>
      <c r="H45" s="8" t="e">
        <v>#N/A</v>
      </c>
      <c r="I45" s="8" t="e">
        <v>#N/A</v>
      </c>
      <c r="J45" s="8" t="e">
        <v>#N/A</v>
      </c>
      <c r="K45" s="8">
        <v>0</v>
      </c>
      <c r="L45" s="8">
        <v>0</v>
      </c>
      <c r="M45" s="8">
        <v>0</v>
      </c>
      <c r="N45" s="8">
        <v>0</v>
      </c>
      <c r="O45" s="9">
        <v>0</v>
      </c>
      <c r="P45" s="10"/>
      <c r="Q45" s="10"/>
      <c r="R45" s="10"/>
      <c r="S45" s="8"/>
      <c r="BJ45" s="8"/>
    </row>
    <row r="46" spans="1:69" ht="13.5" customHeight="1" x14ac:dyDescent="0.3">
      <c r="A46" s="5">
        <v>5120</v>
      </c>
      <c r="B46" s="6" t="s">
        <v>22</v>
      </c>
      <c r="C46" s="7">
        <v>710266</v>
      </c>
      <c r="D46" s="11">
        <v>2044673</v>
      </c>
      <c r="E46" s="5" t="s">
        <v>105</v>
      </c>
      <c r="F46" s="5" t="s">
        <v>106</v>
      </c>
      <c r="G46" s="5" t="s">
        <v>107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9">
        <v>0</v>
      </c>
      <c r="P46" s="10"/>
      <c r="Q46" s="10"/>
      <c r="R46" s="10"/>
      <c r="S46" s="8"/>
      <c r="BJ46" s="8"/>
    </row>
    <row r="47" spans="1:69" ht="13.5" customHeight="1" x14ac:dyDescent="0.3">
      <c r="A47" s="5">
        <v>5120</v>
      </c>
      <c r="B47" s="6" t="s">
        <v>22</v>
      </c>
      <c r="C47" s="7">
        <v>1505021</v>
      </c>
      <c r="D47" s="11">
        <v>2044896</v>
      </c>
      <c r="E47" s="5" t="s">
        <v>108</v>
      </c>
      <c r="F47" s="5" t="s">
        <v>109</v>
      </c>
      <c r="G47" s="5" t="s">
        <v>110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9">
        <v>0</v>
      </c>
      <c r="P47" s="10"/>
      <c r="Q47" s="10"/>
      <c r="R47" s="10"/>
      <c r="S47" s="8"/>
      <c r="BJ47" s="8"/>
    </row>
    <row r="48" spans="1:69" ht="13.5" customHeight="1" x14ac:dyDescent="0.3">
      <c r="A48" s="5">
        <v>419</v>
      </c>
      <c r="B48" s="6" t="s">
        <v>22</v>
      </c>
      <c r="C48" s="7">
        <v>1711035</v>
      </c>
      <c r="D48" s="11">
        <v>1152493</v>
      </c>
      <c r="E48" s="5" t="s">
        <v>44</v>
      </c>
      <c r="F48" s="5" t="s">
        <v>45</v>
      </c>
      <c r="G48" s="5" t="s">
        <v>46</v>
      </c>
      <c r="H48" s="8" t="e">
        <v>#N/A</v>
      </c>
      <c r="I48" s="8" t="e">
        <v>#N/A</v>
      </c>
      <c r="J48" s="8" t="e">
        <v>#N/A</v>
      </c>
      <c r="K48" s="8" t="e">
        <f>VLOOKUP(C48,'[3]Feb 2021'!$A$4:$N$17,14,FALSE)</f>
        <v>#N/A</v>
      </c>
      <c r="L48" s="8">
        <v>0</v>
      </c>
      <c r="M48" s="8">
        <v>0</v>
      </c>
      <c r="N48" s="8">
        <v>0</v>
      </c>
      <c r="O48" s="9">
        <v>0</v>
      </c>
      <c r="P48" s="10"/>
      <c r="Q48" s="10"/>
      <c r="R48" s="10"/>
      <c r="S48" s="8"/>
      <c r="BJ48" s="8"/>
    </row>
    <row r="49" spans="1:69" ht="13.5" customHeight="1" x14ac:dyDescent="0.3">
      <c r="E49" s="5"/>
      <c r="F49" s="5"/>
      <c r="P49" s="18"/>
      <c r="Q49" s="18"/>
      <c r="BJ49" s="8"/>
    </row>
    <row r="50" spans="1:69" x14ac:dyDescent="0.3">
      <c r="A50" s="17"/>
      <c r="D50" s="11">
        <v>2002056</v>
      </c>
      <c r="E50" s="6" t="s">
        <v>111</v>
      </c>
      <c r="F50" s="6" t="s">
        <v>70</v>
      </c>
    </row>
    <row r="51" spans="1:69" ht="13.5" customHeight="1" x14ac:dyDescent="0.3">
      <c r="E51" s="5"/>
      <c r="F51" s="5"/>
      <c r="P51" s="18"/>
      <c r="Q51" s="18"/>
      <c r="BJ51" s="8"/>
    </row>
    <row r="53" spans="1:69" ht="13.5" customHeight="1" x14ac:dyDescent="0.3">
      <c r="A53" s="5">
        <v>419</v>
      </c>
      <c r="B53" s="6" t="s">
        <v>22</v>
      </c>
      <c r="C53">
        <v>2110007</v>
      </c>
      <c r="D53" s="6">
        <v>1169060</v>
      </c>
      <c r="E53" t="s">
        <v>125</v>
      </c>
      <c r="F53" t="s">
        <v>126</v>
      </c>
      <c r="G53" t="s">
        <v>129</v>
      </c>
      <c r="H53" s="8">
        <v>0</v>
      </c>
      <c r="I53" s="8">
        <v>0</v>
      </c>
      <c r="J53" s="8" t="e">
        <f>VLOOKUP(C53,'[5]April 2022'!$B$34:$G$49,6,FALSE)</f>
        <v>#N/A</v>
      </c>
      <c r="K53" s="8">
        <v>0</v>
      </c>
      <c r="L53" s="8">
        <v>0</v>
      </c>
      <c r="M53" s="8">
        <v>0</v>
      </c>
      <c r="N53" s="8">
        <v>0</v>
      </c>
      <c r="O53" s="9">
        <v>0</v>
      </c>
      <c r="P53" s="10"/>
      <c r="Q53" s="10"/>
      <c r="R53" s="10"/>
      <c r="S53" s="8"/>
      <c r="BQ53" s="8"/>
    </row>
  </sheetData>
  <conditionalFormatting sqref="C28 C8:C9">
    <cfRule type="duplicateValues" dxfId="3" priority="1" stopIfTrue="1"/>
  </conditionalFormatting>
  <conditionalFormatting sqref="F28 F8:F9">
    <cfRule type="duplicateValues" dxfId="2" priority="2" stopIfTrue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X54"/>
  <sheetViews>
    <sheetView workbookViewId="0">
      <selection sqref="A1:IV65536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94433.75</v>
      </c>
      <c r="I2" s="8">
        <v>0</v>
      </c>
      <c r="J2" s="8">
        <v>8027.4780000000001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/>
      <c r="Q2" s="10"/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94433.75</v>
      </c>
      <c r="I3" s="8">
        <v>0</v>
      </c>
      <c r="J3" s="8">
        <v>8027.4780000000001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/>
      <c r="Q3" s="10"/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94433.75</v>
      </c>
      <c r="I4" s="8">
        <v>0</v>
      </c>
      <c r="J4" s="8">
        <v>8027.4780000000001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/>
      <c r="Q4" s="10"/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1407007</v>
      </c>
      <c r="D5" s="11">
        <v>1151431</v>
      </c>
      <c r="E5" s="5" t="s">
        <v>35</v>
      </c>
      <c r="F5" s="5" t="s">
        <v>36</v>
      </c>
      <c r="G5" s="5" t="s">
        <v>37</v>
      </c>
      <c r="H5" s="8">
        <v>167884.93</v>
      </c>
      <c r="I5" s="8">
        <v>0</v>
      </c>
      <c r="J5" s="8">
        <v>14271.072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/>
      <c r="Q5" s="10"/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1801056</v>
      </c>
      <c r="D6" s="6">
        <v>1152702</v>
      </c>
      <c r="E6" s="6" t="s">
        <v>38</v>
      </c>
      <c r="F6" s="5" t="s">
        <v>39</v>
      </c>
      <c r="G6" s="6" t="s">
        <v>40</v>
      </c>
      <c r="H6" s="8">
        <v>187332.19</v>
      </c>
      <c r="I6" s="8">
        <v>0</v>
      </c>
      <c r="J6" s="8">
        <v>15923.358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/>
      <c r="Q6" s="10"/>
      <c r="R6" s="10"/>
      <c r="S6" s="8"/>
      <c r="BQ6" s="8"/>
    </row>
    <row r="7" spans="1:76" ht="13.5" customHeight="1" x14ac:dyDescent="0.3">
      <c r="A7" s="5">
        <v>419</v>
      </c>
      <c r="B7" s="6" t="s">
        <v>22</v>
      </c>
      <c r="C7" s="7">
        <v>1908014</v>
      </c>
      <c r="D7" s="6">
        <v>1157345</v>
      </c>
      <c r="E7" s="5" t="s">
        <v>47</v>
      </c>
      <c r="F7" s="5" t="s">
        <v>48</v>
      </c>
      <c r="G7" s="5" t="s">
        <v>49</v>
      </c>
      <c r="H7" s="8">
        <v>167884.93</v>
      </c>
      <c r="I7" s="8">
        <v>0</v>
      </c>
      <c r="J7" s="8">
        <v>14271.072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/>
      <c r="Q7" s="10"/>
      <c r="R7" s="10"/>
      <c r="S7" s="8"/>
      <c r="BJ7" s="8"/>
    </row>
    <row r="8" spans="1:76" ht="13.5" customHeight="1" x14ac:dyDescent="0.3">
      <c r="A8" s="5">
        <v>419</v>
      </c>
      <c r="B8" s="6" t="s">
        <v>22</v>
      </c>
      <c r="C8" s="7">
        <v>1104133</v>
      </c>
      <c r="D8" s="11">
        <v>1151436</v>
      </c>
      <c r="E8" s="5" t="s">
        <v>50</v>
      </c>
      <c r="F8" s="5" t="s">
        <v>51</v>
      </c>
      <c r="G8" s="5" t="s">
        <v>52</v>
      </c>
      <c r="H8" s="8">
        <v>209853.2</v>
      </c>
      <c r="I8" s="8">
        <v>0</v>
      </c>
      <c r="J8" s="8">
        <v>17837.52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/>
      <c r="Q8" s="10"/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1910042</v>
      </c>
      <c r="D9" s="6">
        <v>1157544</v>
      </c>
      <c r="E9" s="6" t="s">
        <v>53</v>
      </c>
      <c r="F9" s="5" t="s">
        <v>54</v>
      </c>
      <c r="G9" s="6" t="s">
        <v>55</v>
      </c>
      <c r="H9" s="8">
        <v>209853.21</v>
      </c>
      <c r="I9" s="8">
        <v>0</v>
      </c>
      <c r="J9" s="8">
        <v>17837.52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/>
      <c r="Q9" s="10"/>
      <c r="R9" s="10"/>
      <c r="S9" s="8"/>
      <c r="BQ9" s="8"/>
    </row>
    <row r="10" spans="1:76" ht="13.5" customHeight="1" x14ac:dyDescent="0.3">
      <c r="A10" s="5">
        <v>419</v>
      </c>
      <c r="B10" s="6" t="s">
        <v>22</v>
      </c>
      <c r="C10" s="7">
        <v>1104091</v>
      </c>
      <c r="D10" s="11">
        <v>1151427</v>
      </c>
      <c r="E10" s="5" t="s">
        <v>56</v>
      </c>
      <c r="F10" s="5" t="s">
        <v>57</v>
      </c>
      <c r="G10" s="5" t="s">
        <v>58</v>
      </c>
      <c r="H10" s="8">
        <v>48491.43</v>
      </c>
      <c r="I10" s="8">
        <v>0</v>
      </c>
      <c r="J10" s="8">
        <v>4123.4040000000005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/>
      <c r="Q10" s="10"/>
      <c r="R10" s="10"/>
      <c r="S10" s="8"/>
      <c r="BJ10" s="8"/>
    </row>
    <row r="11" spans="1:76" ht="13.5" customHeight="1" x14ac:dyDescent="0.3">
      <c r="A11" s="5">
        <v>419</v>
      </c>
      <c r="B11" s="6" t="s">
        <v>22</v>
      </c>
      <c r="C11" s="7">
        <v>9002042</v>
      </c>
      <c r="D11" s="11">
        <v>1151437</v>
      </c>
      <c r="E11" s="5" t="s">
        <v>59</v>
      </c>
      <c r="F11" s="5" t="s">
        <v>60</v>
      </c>
      <c r="G11" s="5" t="s">
        <v>61</v>
      </c>
      <c r="H11" s="8">
        <v>75547</v>
      </c>
      <c r="I11" s="8">
        <v>0</v>
      </c>
      <c r="J11" s="8">
        <v>6423.9319999999998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/>
      <c r="Q11" s="10"/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6">
        <v>2104007</v>
      </c>
      <c r="D12" s="6">
        <v>1165728</v>
      </c>
      <c r="E12" s="6" t="s">
        <v>27</v>
      </c>
      <c r="F12" s="5" t="s">
        <v>123</v>
      </c>
      <c r="G12" s="6" t="s">
        <v>124</v>
      </c>
      <c r="H12" s="8">
        <v>41828.67</v>
      </c>
      <c r="I12" s="8">
        <v>0</v>
      </c>
      <c r="J12" s="8">
        <v>3553.1459999999997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/>
      <c r="Q12" s="10"/>
      <c r="R12" s="10"/>
      <c r="S12" s="8"/>
      <c r="BQ12" s="8"/>
    </row>
    <row r="13" spans="1:76" ht="13.5" customHeight="1" x14ac:dyDescent="0.3">
      <c r="A13" s="5">
        <v>419</v>
      </c>
      <c r="B13" s="6" t="s">
        <v>22</v>
      </c>
      <c r="C13">
        <v>2111007</v>
      </c>
      <c r="D13" s="6">
        <v>1169061</v>
      </c>
      <c r="E13" t="s">
        <v>127</v>
      </c>
      <c r="F13" t="s">
        <v>128</v>
      </c>
      <c r="G13" t="s">
        <v>130</v>
      </c>
      <c r="H13" s="8">
        <v>171096.9</v>
      </c>
      <c r="I13" s="8">
        <v>0</v>
      </c>
      <c r="J13" s="8">
        <v>14544.016000000001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/>
      <c r="Q13" s="10"/>
      <c r="R13" s="10"/>
      <c r="S13" s="8"/>
      <c r="BQ13" s="8"/>
    </row>
    <row r="14" spans="1:76" ht="13.5" customHeight="1" x14ac:dyDescent="0.3">
      <c r="A14" s="5">
        <v>419</v>
      </c>
      <c r="B14" s="6" t="s">
        <v>15</v>
      </c>
      <c r="C14" s="28">
        <v>2201042</v>
      </c>
      <c r="D14" s="11">
        <v>1154240</v>
      </c>
      <c r="E14" s="5" t="s">
        <v>141</v>
      </c>
      <c r="F14" s="5" t="s">
        <v>142</v>
      </c>
      <c r="G14" s="5" t="s">
        <v>140</v>
      </c>
      <c r="H14" s="8">
        <v>43086.16</v>
      </c>
      <c r="I14" s="8">
        <v>0</v>
      </c>
      <c r="J14" s="8">
        <v>3660.3740000000003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BJ14" s="8"/>
    </row>
    <row r="15" spans="1:76" ht="13.5" customHeight="1" x14ac:dyDescent="0.3">
      <c r="A15" s="5">
        <v>419</v>
      </c>
      <c r="B15" s="6" t="s">
        <v>15</v>
      </c>
      <c r="C15">
        <v>2204085</v>
      </c>
      <c r="D15" s="6">
        <v>1170596</v>
      </c>
      <c r="E15" t="s">
        <v>154</v>
      </c>
      <c r="F15" t="s">
        <v>155</v>
      </c>
      <c r="G15" t="s">
        <v>158</v>
      </c>
      <c r="H15" s="8">
        <v>62957.46</v>
      </c>
      <c r="I15" s="8">
        <v>0</v>
      </c>
      <c r="J15" s="8">
        <v>5351.6519999999991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BJ15" s="8"/>
    </row>
    <row r="16" spans="1:76" ht="13.5" customHeight="1" x14ac:dyDescent="0.3">
      <c r="A16" s="5">
        <v>419</v>
      </c>
      <c r="B16" s="6" t="s">
        <v>15</v>
      </c>
      <c r="C16">
        <v>2204092</v>
      </c>
      <c r="D16" s="6">
        <v>1170597</v>
      </c>
      <c r="E16" t="s">
        <v>156</v>
      </c>
      <c r="F16" t="s">
        <v>157</v>
      </c>
      <c r="G16" t="s">
        <v>159</v>
      </c>
      <c r="H16" s="8">
        <v>62957.46</v>
      </c>
      <c r="I16" s="8">
        <v>0</v>
      </c>
      <c r="J16" s="8">
        <v>5351.6519999999991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BJ16" s="8"/>
    </row>
    <row r="17" spans="1:76" ht="13.5" customHeight="1" x14ac:dyDescent="0.3">
      <c r="A17" s="5">
        <v>419</v>
      </c>
      <c r="B17" s="6" t="s">
        <v>22</v>
      </c>
      <c r="C17" s="7">
        <v>1602007</v>
      </c>
      <c r="D17" s="11">
        <v>1151434</v>
      </c>
      <c r="E17" s="5" t="s">
        <v>41</v>
      </c>
      <c r="F17" s="5" t="s">
        <v>42</v>
      </c>
      <c r="G17" s="5" t="s">
        <v>43</v>
      </c>
      <c r="H17" s="8">
        <v>209854.14</v>
      </c>
      <c r="I17" s="8">
        <v>0</v>
      </c>
      <c r="J17" s="8">
        <v>17837.52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/>
      <c r="Q17" s="10"/>
      <c r="R17" s="10"/>
      <c r="S17" s="8"/>
      <c r="BJ17" s="8"/>
    </row>
    <row r="18" spans="1:76" ht="13.5" customHeight="1" x14ac:dyDescent="0.3">
      <c r="A18" s="5">
        <v>419</v>
      </c>
      <c r="B18" s="6" t="s">
        <v>22</v>
      </c>
      <c r="C18" s="35">
        <v>1908007</v>
      </c>
      <c r="D18" s="6">
        <v>1157344</v>
      </c>
      <c r="E18" s="37" t="s">
        <v>32</v>
      </c>
      <c r="F18" s="5" t="s">
        <v>33</v>
      </c>
      <c r="G18" s="5" t="s">
        <v>34</v>
      </c>
      <c r="H18" s="8">
        <v>209854.14</v>
      </c>
      <c r="I18" s="8">
        <v>0</v>
      </c>
      <c r="J18" s="8">
        <v>17837.52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/>
      <c r="Q18" s="10"/>
      <c r="R18" s="10"/>
      <c r="S18" s="8"/>
      <c r="BJ18" s="8"/>
    </row>
    <row r="19" spans="1:76" s="22" customFormat="1" ht="13.5" customHeight="1" x14ac:dyDescent="0.3">
      <c r="A19" s="5">
        <v>419</v>
      </c>
      <c r="B19" s="6" t="s">
        <v>15</v>
      </c>
      <c r="C19" s="7">
        <v>2112049</v>
      </c>
      <c r="D19" s="6">
        <v>1169062</v>
      </c>
      <c r="E19" t="s">
        <v>137</v>
      </c>
      <c r="F19" t="s">
        <v>138</v>
      </c>
      <c r="G19" t="s">
        <v>139</v>
      </c>
      <c r="H19" s="8">
        <v>209854.14</v>
      </c>
      <c r="I19" s="8">
        <v>0</v>
      </c>
      <c r="J19" s="8">
        <v>17837.52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10"/>
      <c r="Q19" s="10"/>
      <c r="R19" s="10"/>
      <c r="S19" s="8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8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3.5" customHeight="1" x14ac:dyDescent="0.3">
      <c r="A20" s="5">
        <v>419</v>
      </c>
      <c r="B20" s="6" t="s">
        <v>15</v>
      </c>
      <c r="C20" s="7">
        <v>1903063</v>
      </c>
      <c r="D20" s="11">
        <v>1156591</v>
      </c>
      <c r="E20" s="5" t="s">
        <v>95</v>
      </c>
      <c r="F20" s="5" t="s">
        <v>96</v>
      </c>
      <c r="G20" s="5" t="s">
        <v>97</v>
      </c>
      <c r="H20" s="8">
        <v>347156.99</v>
      </c>
      <c r="I20" s="8">
        <v>0</v>
      </c>
      <c r="J20" s="8">
        <v>29508.43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/>
      <c r="Q20" s="10"/>
      <c r="R20" s="10"/>
      <c r="S20" s="8"/>
      <c r="BJ20" s="8"/>
    </row>
    <row r="21" spans="1:76" ht="13.5" customHeight="1" x14ac:dyDescent="0.3">
      <c r="A21" s="5">
        <v>419</v>
      </c>
      <c r="B21" s="6" t="s">
        <v>15</v>
      </c>
      <c r="C21" s="7">
        <v>1910028</v>
      </c>
      <c r="D21" s="11">
        <v>1157546</v>
      </c>
      <c r="E21" s="5" t="s">
        <v>77</v>
      </c>
      <c r="F21" s="5" t="s">
        <v>78</v>
      </c>
      <c r="G21" s="5" t="s">
        <v>79</v>
      </c>
      <c r="H21" s="8">
        <v>349753.9</v>
      </c>
      <c r="I21" s="8">
        <v>0</v>
      </c>
      <c r="J21" s="8">
        <v>29729.200000000001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/>
      <c r="Q21" s="10"/>
      <c r="R21" s="10"/>
      <c r="S21" s="8"/>
      <c r="BJ21" s="8"/>
    </row>
    <row r="22" spans="1:76" ht="13.5" customHeight="1" x14ac:dyDescent="0.3">
      <c r="A22" s="5">
        <v>419</v>
      </c>
      <c r="B22" s="6" t="s">
        <v>22</v>
      </c>
      <c r="C22" s="7">
        <v>811210</v>
      </c>
      <c r="D22" s="11">
        <v>1151428</v>
      </c>
      <c r="E22" s="5" t="s">
        <v>65</v>
      </c>
      <c r="F22" s="5" t="s">
        <v>66</v>
      </c>
      <c r="G22" s="5" t="s">
        <v>67</v>
      </c>
      <c r="H22" s="8">
        <v>350230.97</v>
      </c>
      <c r="I22" s="8">
        <v>0</v>
      </c>
      <c r="J22" s="8">
        <v>29769.79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/>
      <c r="Q22" s="10"/>
      <c r="R22" s="10"/>
      <c r="S22" s="8"/>
      <c r="BJ22" s="8"/>
    </row>
    <row r="23" spans="1:76" ht="13.5" customHeight="1" x14ac:dyDescent="0.3">
      <c r="A23" s="5">
        <v>419</v>
      </c>
      <c r="B23" s="6" t="s">
        <v>22</v>
      </c>
      <c r="C23" s="7">
        <v>2002056</v>
      </c>
      <c r="D23" s="11">
        <v>1162384</v>
      </c>
      <c r="E23" s="5" t="s">
        <v>68</v>
      </c>
      <c r="F23" s="5" t="s">
        <v>69</v>
      </c>
      <c r="G23" s="5" t="s">
        <v>70</v>
      </c>
      <c r="H23" s="8">
        <v>350230.97</v>
      </c>
      <c r="I23" s="8">
        <v>0</v>
      </c>
      <c r="J23" s="8">
        <v>29769.79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/>
      <c r="Q23" s="10"/>
      <c r="R23" s="10"/>
      <c r="S23" s="8"/>
      <c r="BJ23" s="8"/>
    </row>
    <row r="24" spans="1:76" ht="13.5" customHeight="1" x14ac:dyDescent="0.3">
      <c r="A24" s="5">
        <v>419</v>
      </c>
      <c r="B24" s="6" t="s">
        <v>15</v>
      </c>
      <c r="C24" s="7">
        <v>2205007</v>
      </c>
      <c r="D24" s="6">
        <v>1170598</v>
      </c>
      <c r="E24" s="6" t="s">
        <v>161</v>
      </c>
      <c r="F24" t="s">
        <v>162</v>
      </c>
      <c r="G24" t="s">
        <v>160</v>
      </c>
      <c r="H24" s="8">
        <v>399720.67</v>
      </c>
      <c r="I24" s="8">
        <v>0</v>
      </c>
      <c r="J24" s="8">
        <v>33976.230000000003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10"/>
      <c r="Q24" s="10"/>
      <c r="R24" s="10"/>
      <c r="S24" s="8"/>
      <c r="BJ24" s="8"/>
    </row>
    <row r="25" spans="1:76" ht="13.5" customHeight="1" x14ac:dyDescent="0.3">
      <c r="A25" s="5">
        <v>419</v>
      </c>
      <c r="B25" s="6" t="s">
        <v>22</v>
      </c>
      <c r="C25" s="7">
        <v>404761</v>
      </c>
      <c r="D25" s="11">
        <v>1151441</v>
      </c>
      <c r="E25" s="5" t="s">
        <v>86</v>
      </c>
      <c r="F25" s="5" t="s">
        <v>87</v>
      </c>
      <c r="G25" s="5" t="s">
        <v>88</v>
      </c>
      <c r="H25" s="8">
        <v>411661.03</v>
      </c>
      <c r="I25" s="8">
        <v>0</v>
      </c>
      <c r="J25" s="8">
        <v>34991.269999999997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/>
      <c r="Q25" s="10"/>
      <c r="R25" s="10"/>
      <c r="S25" s="8"/>
      <c r="BJ25" s="8"/>
    </row>
    <row r="26" spans="1:76" ht="13.5" customHeight="1" x14ac:dyDescent="0.3">
      <c r="A26" s="5">
        <v>419</v>
      </c>
      <c r="B26" s="6" t="s">
        <v>15</v>
      </c>
      <c r="C26" s="7">
        <v>1208028</v>
      </c>
      <c r="D26" s="11">
        <v>1151688</v>
      </c>
      <c r="E26" s="5" t="s">
        <v>92</v>
      </c>
      <c r="F26" s="5" t="s">
        <v>93</v>
      </c>
      <c r="G26" s="5" t="s">
        <v>94</v>
      </c>
      <c r="H26" s="8">
        <v>411661.03</v>
      </c>
      <c r="I26" s="8">
        <v>0</v>
      </c>
      <c r="J26" s="8">
        <v>34991.269999999997</v>
      </c>
      <c r="K26" s="8">
        <v>0</v>
      </c>
      <c r="L26" s="8">
        <v>0</v>
      </c>
      <c r="M26" s="8">
        <v>0</v>
      </c>
      <c r="N26" s="8">
        <v>0</v>
      </c>
      <c r="O26" s="9">
        <v>0</v>
      </c>
      <c r="P26" s="10"/>
      <c r="Q26" s="10"/>
      <c r="R26" s="10"/>
      <c r="S26" s="8"/>
      <c r="BJ26" s="8"/>
    </row>
    <row r="27" spans="1:76" ht="13.5" customHeight="1" x14ac:dyDescent="0.3">
      <c r="A27" s="5">
        <v>419</v>
      </c>
      <c r="B27" s="6" t="s">
        <v>22</v>
      </c>
      <c r="C27" s="7">
        <v>1501007</v>
      </c>
      <c r="D27" s="11">
        <v>1151429</v>
      </c>
      <c r="E27" s="5" t="s">
        <v>83</v>
      </c>
      <c r="F27" s="5" t="s">
        <v>84</v>
      </c>
      <c r="G27" s="5" t="s">
        <v>85</v>
      </c>
      <c r="H27" s="8">
        <v>525348.71</v>
      </c>
      <c r="I27" s="8">
        <v>0</v>
      </c>
      <c r="J27" s="8">
        <v>44654.69</v>
      </c>
      <c r="K27" s="8">
        <v>0</v>
      </c>
      <c r="L27" s="8">
        <v>0</v>
      </c>
      <c r="M27" s="8">
        <v>0</v>
      </c>
      <c r="N27" s="8">
        <v>0</v>
      </c>
      <c r="O27" s="9">
        <v>0</v>
      </c>
      <c r="P27" s="10"/>
      <c r="Q27" s="10"/>
      <c r="R27" s="10"/>
      <c r="S27" s="8"/>
      <c r="BJ27" s="8"/>
    </row>
    <row r="28" spans="1:76" ht="13.5" customHeight="1" x14ac:dyDescent="0.3">
      <c r="A28" s="5">
        <v>419</v>
      </c>
      <c r="B28" s="6" t="s">
        <v>15</v>
      </c>
      <c r="C28" s="11">
        <v>2201007</v>
      </c>
      <c r="D28" s="11">
        <v>1170369</v>
      </c>
      <c r="E28" s="5" t="s">
        <v>143</v>
      </c>
      <c r="F28" s="5" t="s">
        <v>144</v>
      </c>
      <c r="G28" s="5" t="s">
        <v>145</v>
      </c>
      <c r="H28" s="8">
        <v>649680.55000000005</v>
      </c>
      <c r="I28" s="8">
        <v>0</v>
      </c>
      <c r="J28" s="8">
        <v>55222.92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BJ28" s="8"/>
    </row>
    <row r="29" spans="1:76" ht="13.5" customHeight="1" thickBot="1" x14ac:dyDescent="0.35">
      <c r="A29" s="12"/>
      <c r="B29" s="13"/>
      <c r="C29" s="14"/>
      <c r="D29" s="15"/>
      <c r="E29" s="12"/>
      <c r="F29" s="12"/>
      <c r="G29" s="12"/>
      <c r="H29" s="16">
        <f>SUM(H2:H28)</f>
        <v>6157082.0300000003</v>
      </c>
      <c r="I29" s="16">
        <f>SUM(I2:I28)</f>
        <v>0</v>
      </c>
      <c r="J29" s="16">
        <f>SUM(J2:J28)</f>
        <v>523357.30199999997</v>
      </c>
      <c r="K29" s="16">
        <f ca="1">SUM(K2:K38)</f>
        <v>0</v>
      </c>
      <c r="L29" s="16">
        <f ca="1">SUM(L2:L38)</f>
        <v>0</v>
      </c>
      <c r="M29" s="16">
        <f ca="1">SUM(M2:M38)</f>
        <v>0</v>
      </c>
      <c r="N29" s="16">
        <f ca="1">SUM(N2:N38)</f>
        <v>0</v>
      </c>
      <c r="O29" s="16">
        <f ca="1">SUM(O2:O38)</f>
        <v>0</v>
      </c>
      <c r="BJ29" s="8"/>
    </row>
    <row r="30" spans="1:76" ht="13.5" customHeight="1" thickTop="1" x14ac:dyDescent="0.3">
      <c r="E30" s="5"/>
      <c r="F30" s="5"/>
      <c r="H30" s="38"/>
      <c r="I30" s="38"/>
      <c r="J30" s="38"/>
      <c r="K30" s="38"/>
      <c r="L30" s="38"/>
      <c r="M30" s="38"/>
      <c r="N30" s="38"/>
      <c r="O30" s="38"/>
      <c r="BJ30" s="8"/>
    </row>
    <row r="31" spans="1:76" ht="13.5" customHeight="1" x14ac:dyDescent="0.3">
      <c r="E31" s="5"/>
      <c r="F31" s="5"/>
      <c r="H31" s="8">
        <v>301683.94</v>
      </c>
      <c r="I31" s="8">
        <v>15112.55</v>
      </c>
      <c r="J31" s="8">
        <v>25691.329999999998</v>
      </c>
      <c r="BJ31" s="8"/>
    </row>
    <row r="32" spans="1:76" ht="13.5" customHeight="1" x14ac:dyDescent="0.3">
      <c r="E32" s="5"/>
      <c r="F32" s="5"/>
      <c r="H32" s="8">
        <v>-4830108.1100000003</v>
      </c>
      <c r="I32" s="8">
        <v>-344943.78</v>
      </c>
      <c r="J32" s="8">
        <v>-586400.42000000016</v>
      </c>
      <c r="K32" s="8">
        <f ca="1">+K31-K29</f>
        <v>0</v>
      </c>
      <c r="M32" s="8">
        <f>230*60</f>
        <v>13800</v>
      </c>
      <c r="BJ32" s="8"/>
    </row>
    <row r="33" spans="1:76" x14ac:dyDescent="0.3">
      <c r="H33" s="8">
        <v>57084.03</v>
      </c>
      <c r="I33" s="8">
        <v>4158.3900000000003</v>
      </c>
      <c r="J33" s="8">
        <v>7069.2200000000012</v>
      </c>
    </row>
    <row r="34" spans="1:76" ht="13.5" customHeight="1" x14ac:dyDescent="0.3">
      <c r="A34" s="5">
        <v>419</v>
      </c>
      <c r="B34" s="6" t="s">
        <v>15</v>
      </c>
      <c r="C34" s="34">
        <v>2201035</v>
      </c>
      <c r="D34" s="6">
        <v>1151794</v>
      </c>
      <c r="E34" s="36" t="s">
        <v>148</v>
      </c>
      <c r="F34" s="5" t="s">
        <v>149</v>
      </c>
      <c r="G34" s="5" t="s">
        <v>147</v>
      </c>
      <c r="H34" s="8" t="e">
        <f>VLOOKUP(C34,'[7]Jun 2022'!$B$33:$G$44,4,FALSE)</f>
        <v>#N/A</v>
      </c>
      <c r="I34" s="8">
        <v>0</v>
      </c>
      <c r="J34" s="8" t="e">
        <f>VLOOKUP(C34,'[7]Jun 2022'!$B$33:$G$44,6,FALSE)</f>
        <v>#N/A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BJ34" s="8"/>
    </row>
    <row r="35" spans="1:76" ht="13.5" customHeight="1" x14ac:dyDescent="0.3">
      <c r="A35" s="21">
        <v>419</v>
      </c>
      <c r="B35" s="22" t="s">
        <v>15</v>
      </c>
      <c r="C35" s="23">
        <v>2006007</v>
      </c>
      <c r="D35" s="24">
        <v>1165125</v>
      </c>
      <c r="E35" s="21" t="s">
        <v>62</v>
      </c>
      <c r="F35" s="21" t="s">
        <v>63</v>
      </c>
      <c r="G35" s="21" t="s">
        <v>64</v>
      </c>
      <c r="H35" s="8" t="e">
        <f>VLOOKUP(C35,'[7]Jun 2022'!$B$33:$G$44,4,FALSE)</f>
        <v>#N/A</v>
      </c>
      <c r="I35" s="8">
        <v>0</v>
      </c>
      <c r="J35" s="8" t="e">
        <f>VLOOKUP(C35,'[7]Jun 2022'!$B$33:$G$44,6,FALSE)</f>
        <v>#N/A</v>
      </c>
      <c r="K35" s="25">
        <v>0</v>
      </c>
      <c r="L35" s="25">
        <v>0</v>
      </c>
      <c r="M35" s="25">
        <v>0</v>
      </c>
      <c r="N35" s="25">
        <v>0</v>
      </c>
      <c r="O35" s="26">
        <v>0</v>
      </c>
      <c r="P35" s="27"/>
      <c r="Q35" s="27"/>
      <c r="R35" s="27"/>
      <c r="S35" s="25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5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</row>
    <row r="36" spans="1:76" ht="13.5" customHeight="1" x14ac:dyDescent="0.3">
      <c r="A36" s="5">
        <v>419</v>
      </c>
      <c r="B36" s="6" t="s">
        <v>22</v>
      </c>
      <c r="C36" s="7">
        <v>910056</v>
      </c>
      <c r="D36" s="11">
        <v>1151439</v>
      </c>
      <c r="E36" s="5" t="s">
        <v>80</v>
      </c>
      <c r="F36" s="5" t="s">
        <v>81</v>
      </c>
      <c r="G36" s="5" t="s">
        <v>82</v>
      </c>
      <c r="H36" s="8" t="e">
        <f>VLOOKUP(C36,'[7]Jun 2022'!$B$33:$G$44,4,FALSE)</f>
        <v>#N/A</v>
      </c>
      <c r="I36" s="8">
        <v>0</v>
      </c>
      <c r="J36" s="8" t="e">
        <f>VLOOKUP(C36,'[7]Jun 2022'!$B$33:$G$44,6,FALSE)</f>
        <v>#N/A</v>
      </c>
      <c r="K36" s="8">
        <v>0</v>
      </c>
      <c r="L36" s="8">
        <v>0</v>
      </c>
      <c r="M36" s="8">
        <v>0</v>
      </c>
      <c r="N36" s="8">
        <v>0</v>
      </c>
      <c r="O36" s="9">
        <v>0</v>
      </c>
      <c r="P36" s="10"/>
      <c r="Q36" s="10"/>
      <c r="R36" s="10"/>
      <c r="S36" s="8"/>
      <c r="AZ36" s="8"/>
      <c r="BJ36" s="8"/>
    </row>
    <row r="37" spans="1:76" ht="13.5" customHeight="1" x14ac:dyDescent="0.3">
      <c r="A37" s="5">
        <v>419</v>
      </c>
      <c r="B37" s="6" t="s">
        <v>15</v>
      </c>
      <c r="C37" s="7">
        <v>2112063</v>
      </c>
      <c r="D37" s="6">
        <v>1165725</v>
      </c>
      <c r="E37" t="s">
        <v>131</v>
      </c>
      <c r="F37" t="s">
        <v>132</v>
      </c>
      <c r="G37" t="s">
        <v>133</v>
      </c>
      <c r="H37" s="8" t="e">
        <f>VLOOKUP(C37,'[7]Jun 2022'!$B$33:$G$44,4,FALSE)</f>
        <v>#N/A</v>
      </c>
      <c r="I37" s="8">
        <v>0</v>
      </c>
      <c r="J37" s="8" t="e">
        <f>VLOOKUP(C37,'[7]Jun 2022'!$B$33:$G$44,6,FALSE)</f>
        <v>#N/A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10"/>
      <c r="Q37" s="10"/>
      <c r="R37" s="10"/>
      <c r="S37" s="8"/>
      <c r="BJ37" s="8"/>
    </row>
    <row r="38" spans="1:76" ht="13.5" customHeight="1" x14ac:dyDescent="0.3">
      <c r="A38" s="5">
        <v>419</v>
      </c>
      <c r="B38" s="6" t="s">
        <v>15</v>
      </c>
      <c r="C38" s="7">
        <v>2112056</v>
      </c>
      <c r="D38" s="6">
        <v>1151788</v>
      </c>
      <c r="E38" t="s">
        <v>135</v>
      </c>
      <c r="F38" t="s">
        <v>134</v>
      </c>
      <c r="G38" t="s">
        <v>136</v>
      </c>
      <c r="H38" s="8" t="e">
        <f>VLOOKUP(C38,'[7]Jun 2022'!$B$33:$G$44,4,FALSE)</f>
        <v>#N/A</v>
      </c>
      <c r="I38" s="8">
        <v>0</v>
      </c>
      <c r="J38" s="8" t="e">
        <f>VLOOKUP(C38,'[7]Jun 2022'!$B$33:$G$44,6,FALSE)</f>
        <v>#N/A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10"/>
      <c r="Q38" s="10"/>
      <c r="R38" s="10"/>
      <c r="S38" s="8"/>
      <c r="BJ38" s="8"/>
    </row>
    <row r="39" spans="1:76" ht="13.5" customHeight="1" x14ac:dyDescent="0.3">
      <c r="A39" s="17" t="s">
        <v>98</v>
      </c>
      <c r="E39" s="5"/>
      <c r="F39" s="5"/>
      <c r="M39" s="8">
        <f>M32/180</f>
        <v>76.666666666666671</v>
      </c>
      <c r="P39" s="18"/>
      <c r="Q39" s="18"/>
      <c r="BJ39" s="8"/>
    </row>
    <row r="40" spans="1:76" ht="13.5" customHeight="1" x14ac:dyDescent="0.3">
      <c r="A40" s="5">
        <v>419</v>
      </c>
      <c r="B40" s="6" t="s">
        <v>22</v>
      </c>
      <c r="C40" s="7">
        <v>9205015</v>
      </c>
      <c r="D40" s="11">
        <v>1151430</v>
      </c>
      <c r="E40" s="5" t="s">
        <v>74</v>
      </c>
      <c r="F40" s="5" t="s">
        <v>75</v>
      </c>
      <c r="G40" s="5" t="s">
        <v>76</v>
      </c>
      <c r="H40" s="8">
        <v>0</v>
      </c>
      <c r="I40" s="8">
        <v>0</v>
      </c>
      <c r="J40" s="8" t="e">
        <f>VLOOKUP(C40,'[4]Mar 2022'!$B$34:$G$49,6,FALSE)</f>
        <v>#N/A</v>
      </c>
      <c r="K40" s="8">
        <v>0</v>
      </c>
      <c r="L40" s="8">
        <v>0</v>
      </c>
      <c r="M40" s="8">
        <v>0</v>
      </c>
      <c r="N40" s="8">
        <v>0</v>
      </c>
      <c r="O40" s="9">
        <v>0</v>
      </c>
      <c r="P40" s="10"/>
      <c r="Q40" s="10"/>
      <c r="R40" s="10"/>
      <c r="S40" s="8"/>
      <c r="BJ40" s="8"/>
    </row>
    <row r="41" spans="1:76" ht="13.5" customHeight="1" x14ac:dyDescent="0.3">
      <c r="A41" s="5">
        <v>419</v>
      </c>
      <c r="B41" s="6" t="s">
        <v>22</v>
      </c>
      <c r="C41" s="7">
        <v>7810042</v>
      </c>
      <c r="D41" s="11">
        <v>1151444</v>
      </c>
      <c r="E41" s="5" t="s">
        <v>89</v>
      </c>
      <c r="F41" s="5" t="s">
        <v>90</v>
      </c>
      <c r="G41" s="5" t="s">
        <v>91</v>
      </c>
      <c r="H41" s="8">
        <v>0</v>
      </c>
      <c r="I41" s="8">
        <v>0</v>
      </c>
      <c r="J41" s="8" t="e">
        <f>VLOOKUP(C41,'[4]Mar 2022'!$B$34:$G$49,6,FALSE)</f>
        <v>#N/A</v>
      </c>
      <c r="K41" s="8">
        <v>0</v>
      </c>
      <c r="L41" s="8">
        <v>0</v>
      </c>
      <c r="M41" s="8">
        <v>0</v>
      </c>
      <c r="N41" s="8">
        <v>0</v>
      </c>
      <c r="O41" s="9">
        <v>0</v>
      </c>
      <c r="P41" s="10"/>
      <c r="Q41" s="10"/>
      <c r="R41" s="10"/>
      <c r="S41" s="8"/>
      <c r="BJ41" s="8"/>
    </row>
    <row r="42" spans="1:76" ht="13.5" customHeight="1" x14ac:dyDescent="0.3">
      <c r="A42" s="5">
        <v>419</v>
      </c>
      <c r="B42" s="6" t="s">
        <v>15</v>
      </c>
      <c r="C42" s="7">
        <v>1910021</v>
      </c>
      <c r="D42" s="11">
        <v>1157547</v>
      </c>
      <c r="E42" s="5" t="s">
        <v>71</v>
      </c>
      <c r="F42" s="5" t="s">
        <v>72</v>
      </c>
      <c r="G42" s="5" t="s">
        <v>73</v>
      </c>
      <c r="H42" s="8">
        <v>0</v>
      </c>
      <c r="I42" s="8">
        <v>0</v>
      </c>
      <c r="J42" s="8" t="e">
        <v>#N/A</v>
      </c>
      <c r="K42" s="8">
        <v>0</v>
      </c>
      <c r="L42" s="8">
        <v>0</v>
      </c>
      <c r="M42" s="8">
        <v>0</v>
      </c>
      <c r="N42" s="8">
        <v>0</v>
      </c>
      <c r="O42" s="9">
        <v>0</v>
      </c>
      <c r="P42" s="10"/>
      <c r="Q42" s="10"/>
      <c r="R42" s="10"/>
      <c r="S42" s="8"/>
      <c r="BJ42" s="8"/>
    </row>
    <row r="43" spans="1:76" ht="13.5" customHeight="1" x14ac:dyDescent="0.3">
      <c r="A43" s="5">
        <v>419</v>
      </c>
      <c r="B43" s="6" t="s">
        <v>22</v>
      </c>
      <c r="C43" s="7">
        <v>1910035</v>
      </c>
      <c r="D43" s="6">
        <v>1157545</v>
      </c>
      <c r="E43" s="6" t="s">
        <v>26</v>
      </c>
      <c r="F43" s="5" t="s">
        <v>27</v>
      </c>
      <c r="G43" s="6" t="s">
        <v>28</v>
      </c>
      <c r="H43" s="8" t="e">
        <v>#N/A</v>
      </c>
      <c r="I43" s="8" t="e">
        <v>#N/A</v>
      </c>
      <c r="J43" s="8" t="e">
        <v>#N/A</v>
      </c>
      <c r="K43" s="8">
        <v>0</v>
      </c>
      <c r="L43" s="8">
        <v>0</v>
      </c>
      <c r="M43" s="8">
        <v>0</v>
      </c>
      <c r="N43" s="8">
        <v>0</v>
      </c>
      <c r="O43" s="9">
        <v>0</v>
      </c>
      <c r="P43" s="10"/>
      <c r="Q43" s="10"/>
      <c r="R43" s="10"/>
      <c r="S43" s="8"/>
      <c r="BQ43" s="8"/>
    </row>
    <row r="44" spans="1:76" ht="13.5" customHeight="1" x14ac:dyDescent="0.3">
      <c r="A44" s="5">
        <v>419</v>
      </c>
      <c r="B44" s="6" t="s">
        <v>22</v>
      </c>
      <c r="C44" s="7">
        <v>1802028</v>
      </c>
      <c r="D44" s="11">
        <v>1152758</v>
      </c>
      <c r="E44" s="5" t="s">
        <v>29</v>
      </c>
      <c r="F44" s="5" t="s">
        <v>30</v>
      </c>
      <c r="G44" s="5" t="s">
        <v>31</v>
      </c>
      <c r="H44" s="8" t="e">
        <v>#N/A</v>
      </c>
      <c r="I44" s="8" t="e">
        <v>#N/A</v>
      </c>
      <c r="J44" s="8" t="e">
        <v>#N/A</v>
      </c>
      <c r="K44" s="8" t="e">
        <f>VLOOKUP(C44,'[3]Mar 2021'!$A$4:$N$15,14,FALSE)</f>
        <v>#N/A</v>
      </c>
      <c r="L44" s="8">
        <v>0</v>
      </c>
      <c r="M44" s="8">
        <v>0</v>
      </c>
      <c r="N44" s="8">
        <v>0</v>
      </c>
      <c r="O44" s="9">
        <v>0</v>
      </c>
      <c r="P44" s="10"/>
      <c r="Q44" s="10"/>
      <c r="R44" s="10"/>
      <c r="S44" s="8"/>
      <c r="BJ44" s="8"/>
    </row>
    <row r="45" spans="1:76" ht="13.5" customHeight="1" x14ac:dyDescent="0.3">
      <c r="A45" s="5">
        <v>419</v>
      </c>
      <c r="B45" s="6" t="s">
        <v>22</v>
      </c>
      <c r="C45" s="7">
        <v>1403028</v>
      </c>
      <c r="D45" s="11">
        <v>1151425</v>
      </c>
      <c r="E45" s="5" t="s">
        <v>99</v>
      </c>
      <c r="F45" s="5" t="s">
        <v>100</v>
      </c>
      <c r="G45" s="5" t="s">
        <v>101</v>
      </c>
      <c r="H45" s="8" t="e">
        <v>#N/A</v>
      </c>
      <c r="I45" s="8" t="e">
        <v>#N/A</v>
      </c>
      <c r="J45" s="8" t="e">
        <v>#N/A</v>
      </c>
      <c r="K45" s="8">
        <v>0</v>
      </c>
      <c r="L45" s="8">
        <v>0</v>
      </c>
      <c r="M45" s="8">
        <v>0</v>
      </c>
      <c r="N45" s="8">
        <v>0</v>
      </c>
      <c r="O45" s="9">
        <v>0</v>
      </c>
      <c r="P45" s="10"/>
      <c r="Q45" s="10"/>
      <c r="R45" s="10"/>
      <c r="S45" s="8"/>
      <c r="BJ45" s="8"/>
    </row>
    <row r="46" spans="1:76" ht="13.5" customHeight="1" x14ac:dyDescent="0.3">
      <c r="A46" s="5">
        <v>419</v>
      </c>
      <c r="B46" s="6" t="s">
        <v>22</v>
      </c>
      <c r="C46" s="7">
        <v>807350</v>
      </c>
      <c r="D46" s="11">
        <v>1151426</v>
      </c>
      <c r="E46" s="5" t="s">
        <v>102</v>
      </c>
      <c r="F46" s="5" t="s">
        <v>103</v>
      </c>
      <c r="G46" s="5" t="s">
        <v>104</v>
      </c>
      <c r="H46" s="8" t="e">
        <v>#N/A</v>
      </c>
      <c r="I46" s="8" t="e">
        <v>#N/A</v>
      </c>
      <c r="J46" s="8" t="e">
        <v>#N/A</v>
      </c>
      <c r="K46" s="8">
        <v>0</v>
      </c>
      <c r="L46" s="8">
        <v>0</v>
      </c>
      <c r="M46" s="8">
        <v>0</v>
      </c>
      <c r="N46" s="8">
        <v>0</v>
      </c>
      <c r="O46" s="9">
        <v>0</v>
      </c>
      <c r="P46" s="10"/>
      <c r="Q46" s="10"/>
      <c r="R46" s="10"/>
      <c r="S46" s="8"/>
      <c r="BJ46" s="8"/>
    </row>
    <row r="47" spans="1:76" ht="13.5" customHeight="1" x14ac:dyDescent="0.3">
      <c r="A47" s="5">
        <v>5120</v>
      </c>
      <c r="B47" s="6" t="s">
        <v>22</v>
      </c>
      <c r="C47" s="7">
        <v>710266</v>
      </c>
      <c r="D47" s="11">
        <v>2044673</v>
      </c>
      <c r="E47" s="5" t="s">
        <v>105</v>
      </c>
      <c r="F47" s="5" t="s">
        <v>106</v>
      </c>
      <c r="G47" s="5" t="s">
        <v>107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9">
        <v>0</v>
      </c>
      <c r="P47" s="10"/>
      <c r="Q47" s="10"/>
      <c r="R47" s="10"/>
      <c r="S47" s="8"/>
      <c r="BJ47" s="8"/>
    </row>
    <row r="48" spans="1:76" ht="13.5" customHeight="1" x14ac:dyDescent="0.3">
      <c r="A48" s="5">
        <v>5120</v>
      </c>
      <c r="B48" s="6" t="s">
        <v>22</v>
      </c>
      <c r="C48" s="7">
        <v>1505021</v>
      </c>
      <c r="D48" s="11">
        <v>2044896</v>
      </c>
      <c r="E48" s="5" t="s">
        <v>108</v>
      </c>
      <c r="F48" s="5" t="s">
        <v>109</v>
      </c>
      <c r="G48" s="5" t="s">
        <v>110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9">
        <v>0</v>
      </c>
      <c r="P48" s="10"/>
      <c r="Q48" s="10"/>
      <c r="R48" s="10"/>
      <c r="S48" s="8"/>
      <c r="BJ48" s="8"/>
    </row>
    <row r="49" spans="1:69" ht="13.5" customHeight="1" x14ac:dyDescent="0.3">
      <c r="A49" s="5">
        <v>419</v>
      </c>
      <c r="B49" s="6" t="s">
        <v>22</v>
      </c>
      <c r="C49" s="7">
        <v>1711035</v>
      </c>
      <c r="D49" s="11">
        <v>1152493</v>
      </c>
      <c r="E49" s="5" t="s">
        <v>44</v>
      </c>
      <c r="F49" s="5" t="s">
        <v>45</v>
      </c>
      <c r="G49" s="5" t="s">
        <v>46</v>
      </c>
      <c r="H49" s="8" t="e">
        <v>#N/A</v>
      </c>
      <c r="I49" s="8" t="e">
        <v>#N/A</v>
      </c>
      <c r="J49" s="8" t="e">
        <v>#N/A</v>
      </c>
      <c r="K49" s="8" t="e">
        <f>VLOOKUP(C49,'[3]Feb 2021'!$A$4:$N$17,14,FALSE)</f>
        <v>#N/A</v>
      </c>
      <c r="L49" s="8">
        <v>0</v>
      </c>
      <c r="M49" s="8">
        <v>0</v>
      </c>
      <c r="N49" s="8">
        <v>0</v>
      </c>
      <c r="O49" s="9">
        <v>0</v>
      </c>
      <c r="P49" s="10"/>
      <c r="Q49" s="10"/>
      <c r="R49" s="10"/>
      <c r="S49" s="8"/>
      <c r="BJ49" s="8"/>
    </row>
    <row r="50" spans="1:69" ht="13.5" customHeight="1" x14ac:dyDescent="0.3">
      <c r="E50" s="5"/>
      <c r="F50" s="5"/>
      <c r="P50" s="18"/>
      <c r="Q50" s="18"/>
      <c r="BJ50" s="8"/>
    </row>
    <row r="51" spans="1:69" x14ac:dyDescent="0.3">
      <c r="A51" s="17"/>
      <c r="D51" s="11">
        <v>2002056</v>
      </c>
      <c r="E51" s="6" t="s">
        <v>111</v>
      </c>
      <c r="F51" s="6" t="s">
        <v>70</v>
      </c>
    </row>
    <row r="52" spans="1:69" ht="13.5" customHeight="1" x14ac:dyDescent="0.3">
      <c r="E52" s="5"/>
      <c r="F52" s="5"/>
      <c r="P52" s="18"/>
      <c r="Q52" s="18"/>
      <c r="BJ52" s="8"/>
    </row>
    <row r="54" spans="1:69" ht="13.5" customHeight="1" x14ac:dyDescent="0.3">
      <c r="A54" s="5">
        <v>419</v>
      </c>
      <c r="B54" s="6" t="s">
        <v>22</v>
      </c>
      <c r="C54">
        <v>2110007</v>
      </c>
      <c r="D54" s="6">
        <v>1169060</v>
      </c>
      <c r="E54" t="s">
        <v>125</v>
      </c>
      <c r="F54" t="s">
        <v>126</v>
      </c>
      <c r="G54" t="s">
        <v>129</v>
      </c>
      <c r="H54" s="8">
        <v>0</v>
      </c>
      <c r="I54" s="8">
        <v>0</v>
      </c>
      <c r="J54" s="8" t="e">
        <f>VLOOKUP(C54,'[5]April 2022'!$B$34:$G$49,6,FALSE)</f>
        <v>#N/A</v>
      </c>
      <c r="K54" s="8">
        <v>0</v>
      </c>
      <c r="L54" s="8">
        <v>0</v>
      </c>
      <c r="M54" s="8">
        <v>0</v>
      </c>
      <c r="N54" s="8">
        <v>0</v>
      </c>
      <c r="O54" s="9">
        <v>0</v>
      </c>
      <c r="P54" s="10"/>
      <c r="Q54" s="10"/>
      <c r="R54" s="10"/>
      <c r="S54" s="8"/>
      <c r="BQ54" s="8"/>
    </row>
  </sheetData>
  <conditionalFormatting sqref="C28 C8:C9">
    <cfRule type="duplicateValues" dxfId="1" priority="1" stopIfTrue="1"/>
  </conditionalFormatting>
  <conditionalFormatting sqref="F28 F8:F9">
    <cfRule type="duplicateValues" dxfId="0" priority="2" stopIfTrue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6"/>
  <sheetViews>
    <sheetView tabSelected="1" workbookViewId="0">
      <selection activeCell="K5" sqref="K5"/>
    </sheetView>
  </sheetViews>
  <sheetFormatPr defaultRowHeight="14.4" x14ac:dyDescent="0.3"/>
  <cols>
    <col min="2" max="2" width="19.6640625" bestFit="1" customWidth="1"/>
    <col min="3" max="3" width="24.44140625" bestFit="1" customWidth="1"/>
    <col min="5" max="5" width="12.33203125" bestFit="1" customWidth="1"/>
    <col min="6" max="6" width="11.44140625" bestFit="1" customWidth="1"/>
    <col min="7" max="7" width="13.5546875" bestFit="1" customWidth="1"/>
    <col min="8" max="8" width="10.6640625" bestFit="1" customWidth="1"/>
    <col min="9" max="9" width="13.33203125" customWidth="1"/>
    <col min="10" max="10" width="10.109375" bestFit="1" customWidth="1"/>
    <col min="11" max="11" width="27.44140625" bestFit="1" customWidth="1"/>
    <col min="12" max="12" width="14.44140625" customWidth="1"/>
  </cols>
  <sheetData>
    <row r="1" spans="1:12" x14ac:dyDescent="0.3">
      <c r="A1" t="s">
        <v>112</v>
      </c>
      <c r="B1" t="s">
        <v>113</v>
      </c>
      <c r="C1" t="s">
        <v>114</v>
      </c>
      <c r="D1" t="s">
        <v>115</v>
      </c>
      <c r="E1" t="s">
        <v>4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</row>
    <row r="2" spans="1:12" x14ac:dyDescent="0.3">
      <c r="A2" s="5">
        <v>1</v>
      </c>
      <c r="B2" s="6" t="s">
        <v>165</v>
      </c>
      <c r="C2" s="19">
        <v>1</v>
      </c>
      <c r="D2" s="19">
        <v>11111</v>
      </c>
      <c r="E2" s="39" t="s">
        <v>166</v>
      </c>
      <c r="F2" s="39" t="s">
        <v>167</v>
      </c>
      <c r="G2" s="39" t="s">
        <v>164</v>
      </c>
      <c r="H2" s="20">
        <v>35128</v>
      </c>
      <c r="I2" s="39" t="s">
        <v>122</v>
      </c>
      <c r="J2" s="20">
        <v>44958</v>
      </c>
      <c r="K2" s="20">
        <v>44958</v>
      </c>
    </row>
    <row r="3" spans="1:12" x14ac:dyDescent="0.3">
      <c r="A3" s="5"/>
      <c r="B3" s="6"/>
      <c r="C3" s="19"/>
      <c r="D3" s="19"/>
      <c r="E3" s="39"/>
      <c r="F3" s="39"/>
      <c r="G3" s="39"/>
      <c r="H3" s="20"/>
      <c r="I3" s="39"/>
      <c r="J3" s="20"/>
      <c r="K3" s="20"/>
    </row>
    <row r="4" spans="1:12" x14ac:dyDescent="0.3">
      <c r="A4" s="5"/>
      <c r="B4" s="6"/>
      <c r="C4" s="19"/>
      <c r="D4" s="19"/>
      <c r="E4" s="39"/>
      <c r="F4" s="39"/>
      <c r="G4" s="39"/>
      <c r="H4" s="20"/>
      <c r="I4" s="39"/>
      <c r="J4" s="20"/>
      <c r="K4" s="20"/>
    </row>
    <row r="5" spans="1:12" x14ac:dyDescent="0.3">
      <c r="D5" s="31"/>
      <c r="E5" s="32"/>
      <c r="F5" s="32"/>
      <c r="H5" s="19"/>
      <c r="I5" s="32"/>
      <c r="J5" s="32"/>
      <c r="K5" s="33"/>
      <c r="L5" s="33"/>
    </row>
    <row r="6" spans="1:12" x14ac:dyDescent="0.3">
      <c r="D6" s="31"/>
      <c r="E6" s="32"/>
      <c r="F6" s="32"/>
      <c r="H6" s="19"/>
      <c r="I6" s="32"/>
      <c r="J6" s="32"/>
      <c r="K6" s="33"/>
      <c r="L6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41"/>
  <sheetViews>
    <sheetView topLeftCell="A7" workbookViewId="0">
      <selection activeCell="L15" sqref="L15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8" width="11.33203125" style="8" bestFit="1" customWidth="1"/>
    <col min="9" max="9" width="11.88671875" style="8" customWidth="1"/>
    <col min="10" max="10" width="11.554687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378</v>
      </c>
      <c r="I2" s="8">
        <v>18.899999999999999</v>
      </c>
      <c r="J2" s="8">
        <v>32.130000000000003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>
        <f t="shared" ref="P2:P26" si="0">+I2/H2*100</f>
        <v>5</v>
      </c>
      <c r="Q2" s="10">
        <f t="shared" ref="Q2:Q26" si="1">+J2/H2*100</f>
        <v>8.5</v>
      </c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378</v>
      </c>
      <c r="I3" s="8">
        <v>18.899999999999999</v>
      </c>
      <c r="J3" s="8">
        <v>32.130000000000003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>
        <f t="shared" si="0"/>
        <v>5</v>
      </c>
      <c r="Q3" s="10">
        <f t="shared" si="1"/>
        <v>8.5</v>
      </c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378</v>
      </c>
      <c r="I4" s="8">
        <v>18.899999999999999</v>
      </c>
      <c r="J4" s="8">
        <v>32.130000000000003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>
        <f t="shared" si="0"/>
        <v>5</v>
      </c>
      <c r="Q4" s="10">
        <f t="shared" si="1"/>
        <v>8.5</v>
      </c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1910035</v>
      </c>
      <c r="D5" s="6">
        <v>1157545</v>
      </c>
      <c r="E5" s="6" t="s">
        <v>26</v>
      </c>
      <c r="F5" s="5" t="s">
        <v>27</v>
      </c>
      <c r="G5" s="6" t="s">
        <v>28</v>
      </c>
      <c r="H5" s="8">
        <v>600</v>
      </c>
      <c r="I5" s="8">
        <v>30</v>
      </c>
      <c r="J5" s="8">
        <v>51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>
        <f t="shared" si="0"/>
        <v>5</v>
      </c>
      <c r="Q5" s="10">
        <f t="shared" si="1"/>
        <v>8.5</v>
      </c>
      <c r="R5" s="10"/>
      <c r="S5" s="8"/>
      <c r="BQ5" s="8"/>
    </row>
    <row r="6" spans="1:76" ht="13.5" customHeight="1" x14ac:dyDescent="0.3">
      <c r="A6" s="5">
        <v>419</v>
      </c>
      <c r="B6" s="6" t="s">
        <v>22</v>
      </c>
      <c r="C6" s="7">
        <v>1802028</v>
      </c>
      <c r="D6" s="11">
        <v>1152758</v>
      </c>
      <c r="E6" s="5" t="s">
        <v>29</v>
      </c>
      <c r="F6" s="5" t="s">
        <v>30</v>
      </c>
      <c r="G6" s="5" t="s">
        <v>31</v>
      </c>
      <c r="H6" s="8">
        <v>387.69</v>
      </c>
      <c r="I6" s="8">
        <v>19.38</v>
      </c>
      <c r="J6" s="8">
        <v>32.950000000000003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>
        <f t="shared" si="0"/>
        <v>4.9988392788052307</v>
      </c>
      <c r="Q6" s="10">
        <f t="shared" si="1"/>
        <v>8.4990585261420204</v>
      </c>
      <c r="R6" s="10"/>
      <c r="S6" s="8"/>
      <c r="BJ6" s="8"/>
    </row>
    <row r="7" spans="1:76" ht="13.5" customHeight="1" x14ac:dyDescent="0.3">
      <c r="A7" s="5">
        <v>419</v>
      </c>
      <c r="B7" s="6" t="s">
        <v>22</v>
      </c>
      <c r="C7" s="7">
        <v>1908007</v>
      </c>
      <c r="D7" s="6">
        <v>1157344</v>
      </c>
      <c r="E7" s="5" t="s">
        <v>32</v>
      </c>
      <c r="F7" s="5" t="s">
        <v>33</v>
      </c>
      <c r="G7" s="5" t="s">
        <v>34</v>
      </c>
      <c r="H7" s="8">
        <v>864</v>
      </c>
      <c r="I7" s="8">
        <v>43.2</v>
      </c>
      <c r="J7" s="8">
        <v>73.44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>
        <f t="shared" si="0"/>
        <v>5</v>
      </c>
      <c r="Q7" s="10">
        <f t="shared" si="1"/>
        <v>8.5</v>
      </c>
      <c r="R7" s="10"/>
      <c r="S7" s="8"/>
      <c r="BJ7" s="8"/>
    </row>
    <row r="8" spans="1:76" ht="13.5" customHeight="1" x14ac:dyDescent="0.3">
      <c r="A8" s="5">
        <v>419</v>
      </c>
      <c r="B8" s="6" t="s">
        <v>22</v>
      </c>
      <c r="C8" s="7">
        <v>1407007</v>
      </c>
      <c r="D8" s="11">
        <v>1151431</v>
      </c>
      <c r="E8" s="5" t="s">
        <v>35</v>
      </c>
      <c r="F8" s="5" t="s">
        <v>36</v>
      </c>
      <c r="G8" s="5" t="s">
        <v>37</v>
      </c>
      <c r="H8" s="8">
        <v>864</v>
      </c>
      <c r="I8" s="8">
        <v>43.2</v>
      </c>
      <c r="J8" s="8">
        <v>73.44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>
        <f t="shared" si="0"/>
        <v>5</v>
      </c>
      <c r="Q8" s="10">
        <f t="shared" si="1"/>
        <v>8.5</v>
      </c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1801056</v>
      </c>
      <c r="D9" s="6">
        <v>1152702</v>
      </c>
      <c r="E9" s="6" t="s">
        <v>38</v>
      </c>
      <c r="F9" s="5" t="s">
        <v>39</v>
      </c>
      <c r="G9" s="6" t="s">
        <v>40</v>
      </c>
      <c r="H9" s="8">
        <v>864</v>
      </c>
      <c r="I9" s="8">
        <v>43.2</v>
      </c>
      <c r="J9" s="8">
        <v>73.44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>
        <f t="shared" si="0"/>
        <v>5</v>
      </c>
      <c r="Q9" s="10">
        <f t="shared" si="1"/>
        <v>8.5</v>
      </c>
      <c r="R9" s="10"/>
      <c r="S9" s="8"/>
      <c r="BQ9" s="8"/>
    </row>
    <row r="10" spans="1:76" ht="13.5" customHeight="1" x14ac:dyDescent="0.3">
      <c r="A10" s="5">
        <v>419</v>
      </c>
      <c r="B10" s="6" t="s">
        <v>22</v>
      </c>
      <c r="C10" s="7">
        <v>1602007</v>
      </c>
      <c r="D10" s="11">
        <v>1151434</v>
      </c>
      <c r="E10" s="5" t="s">
        <v>41</v>
      </c>
      <c r="F10" s="5" t="s">
        <v>42</v>
      </c>
      <c r="G10" s="5" t="s">
        <v>43</v>
      </c>
      <c r="H10" s="8">
        <v>864</v>
      </c>
      <c r="I10" s="8">
        <v>43.2</v>
      </c>
      <c r="J10" s="8">
        <v>73.44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>
        <f t="shared" si="0"/>
        <v>5</v>
      </c>
      <c r="Q10" s="10">
        <f t="shared" si="1"/>
        <v>8.5</v>
      </c>
      <c r="R10" s="10"/>
      <c r="S10" s="8"/>
      <c r="BJ10" s="8"/>
    </row>
    <row r="11" spans="1:76" ht="13.5" customHeight="1" x14ac:dyDescent="0.3">
      <c r="A11" s="5">
        <v>419</v>
      </c>
      <c r="B11" s="6" t="s">
        <v>22</v>
      </c>
      <c r="C11" s="7">
        <v>1908014</v>
      </c>
      <c r="D11" s="6">
        <v>1157345</v>
      </c>
      <c r="E11" s="5" t="s">
        <v>47</v>
      </c>
      <c r="F11" s="5" t="s">
        <v>48</v>
      </c>
      <c r="G11" s="5" t="s">
        <v>49</v>
      </c>
      <c r="H11" s="8">
        <v>864</v>
      </c>
      <c r="I11" s="8">
        <v>43.2</v>
      </c>
      <c r="J11" s="8">
        <v>73.44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>
        <f t="shared" si="0"/>
        <v>5</v>
      </c>
      <c r="Q11" s="10">
        <f t="shared" si="1"/>
        <v>8.5</v>
      </c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7">
        <v>1104133</v>
      </c>
      <c r="D12" s="11">
        <v>1151436</v>
      </c>
      <c r="E12" s="5" t="s">
        <v>50</v>
      </c>
      <c r="F12" s="5" t="s">
        <v>51</v>
      </c>
      <c r="G12" s="5" t="s">
        <v>52</v>
      </c>
      <c r="H12" s="8">
        <v>1224</v>
      </c>
      <c r="I12" s="8">
        <v>61.2</v>
      </c>
      <c r="J12" s="8">
        <v>104.04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>
        <f t="shared" si="0"/>
        <v>5</v>
      </c>
      <c r="Q12" s="10">
        <f t="shared" si="1"/>
        <v>8.5</v>
      </c>
      <c r="R12" s="10"/>
      <c r="S12" s="8"/>
      <c r="BJ12" s="8"/>
    </row>
    <row r="13" spans="1:76" ht="13.5" customHeight="1" x14ac:dyDescent="0.3">
      <c r="A13" s="5">
        <v>419</v>
      </c>
      <c r="B13" s="6" t="s">
        <v>22</v>
      </c>
      <c r="C13" s="7">
        <v>1910042</v>
      </c>
      <c r="D13" s="6">
        <v>1157544</v>
      </c>
      <c r="E13" s="6" t="s">
        <v>53</v>
      </c>
      <c r="F13" s="5" t="s">
        <v>54</v>
      </c>
      <c r="G13" s="6" t="s">
        <v>55</v>
      </c>
      <c r="H13" s="8">
        <v>630</v>
      </c>
      <c r="I13" s="8">
        <v>31.5</v>
      </c>
      <c r="J13" s="8">
        <v>53.55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>
        <f t="shared" si="0"/>
        <v>5</v>
      </c>
      <c r="Q13" s="10">
        <f t="shared" si="1"/>
        <v>8.5</v>
      </c>
      <c r="R13" s="10"/>
      <c r="S13" s="8"/>
      <c r="BQ13" s="8"/>
    </row>
    <row r="14" spans="1:76" ht="13.5" customHeight="1" x14ac:dyDescent="0.3">
      <c r="A14" s="5">
        <v>419</v>
      </c>
      <c r="B14" s="6" t="s">
        <v>22</v>
      </c>
      <c r="C14" s="7">
        <v>1104091</v>
      </c>
      <c r="D14" s="11">
        <v>1151427</v>
      </c>
      <c r="E14" s="5" t="s">
        <v>56</v>
      </c>
      <c r="F14" s="5" t="s">
        <v>57</v>
      </c>
      <c r="G14" s="5" t="s">
        <v>58</v>
      </c>
      <c r="H14" s="8">
        <v>4214.6400000000003</v>
      </c>
      <c r="I14" s="8">
        <v>210.73</v>
      </c>
      <c r="J14" s="8">
        <v>358.24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>
        <f t="shared" si="0"/>
        <v>4.999952546362203</v>
      </c>
      <c r="Q14" s="10">
        <f t="shared" si="1"/>
        <v>8.4998956019968492</v>
      </c>
      <c r="R14" s="10"/>
      <c r="S14" s="8"/>
      <c r="BJ14" s="8"/>
    </row>
    <row r="15" spans="1:76" ht="13.5" customHeight="1" x14ac:dyDescent="0.3">
      <c r="A15" s="5">
        <v>419</v>
      </c>
      <c r="B15" s="6" t="s">
        <v>22</v>
      </c>
      <c r="C15" s="7">
        <v>9002042</v>
      </c>
      <c r="D15" s="11">
        <v>1151437</v>
      </c>
      <c r="E15" s="5" t="s">
        <v>59</v>
      </c>
      <c r="F15" s="5" t="s">
        <v>60</v>
      </c>
      <c r="G15" s="5" t="s">
        <v>61</v>
      </c>
      <c r="H15" s="8">
        <v>6565.7142857142862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0</v>
      </c>
      <c r="P15" s="10">
        <f t="shared" si="0"/>
        <v>0</v>
      </c>
      <c r="Q15" s="10">
        <f t="shared" si="1"/>
        <v>0</v>
      </c>
      <c r="R15" s="10"/>
      <c r="S15" s="8"/>
      <c r="BJ15" s="8"/>
    </row>
    <row r="16" spans="1:76" ht="13.5" customHeight="1" x14ac:dyDescent="0.3">
      <c r="A16" s="5">
        <v>419</v>
      </c>
      <c r="B16" s="6" t="s">
        <v>15</v>
      </c>
      <c r="C16" s="7">
        <v>2006007</v>
      </c>
      <c r="D16" s="11">
        <v>1165125</v>
      </c>
      <c r="E16" s="5" t="s">
        <v>62</v>
      </c>
      <c r="F16" s="5" t="s">
        <v>63</v>
      </c>
      <c r="G16" s="5" t="s">
        <v>64</v>
      </c>
      <c r="H16" s="8">
        <v>4500</v>
      </c>
      <c r="I16" s="8">
        <v>225</v>
      </c>
      <c r="J16" s="8">
        <v>382.5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0">
        <f t="shared" si="0"/>
        <v>5</v>
      </c>
      <c r="Q16" s="10">
        <f t="shared" si="1"/>
        <v>8.5</v>
      </c>
      <c r="R16" s="10"/>
      <c r="S16" s="8"/>
      <c r="BJ16" s="8"/>
    </row>
    <row r="17" spans="1:62" ht="13.5" customHeight="1" x14ac:dyDescent="0.3">
      <c r="A17" s="5">
        <v>419</v>
      </c>
      <c r="B17" s="6" t="s">
        <v>22</v>
      </c>
      <c r="C17" s="7">
        <v>811210</v>
      </c>
      <c r="D17" s="11">
        <v>1151428</v>
      </c>
      <c r="E17" s="5" t="s">
        <v>65</v>
      </c>
      <c r="F17" s="5" t="s">
        <v>66</v>
      </c>
      <c r="G17" s="5" t="s">
        <v>67</v>
      </c>
      <c r="H17" s="8">
        <v>3295.6</v>
      </c>
      <c r="I17" s="8">
        <v>164.78</v>
      </c>
      <c r="J17" s="8">
        <v>280.13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>
        <f t="shared" si="0"/>
        <v>5</v>
      </c>
      <c r="Q17" s="10">
        <f t="shared" si="1"/>
        <v>8.5001213739531494</v>
      </c>
      <c r="R17" s="10"/>
      <c r="S17" s="8"/>
      <c r="BJ17" s="8"/>
    </row>
    <row r="18" spans="1:62" ht="13.5" customHeight="1" x14ac:dyDescent="0.3">
      <c r="A18" s="5">
        <v>419</v>
      </c>
      <c r="B18" s="6" t="s">
        <v>22</v>
      </c>
      <c r="C18" s="7">
        <v>2002056</v>
      </c>
      <c r="D18" s="11">
        <v>1162384</v>
      </c>
      <c r="E18" s="5" t="s">
        <v>68</v>
      </c>
      <c r="F18" s="5" t="s">
        <v>69</v>
      </c>
      <c r="G18" s="5" t="s">
        <v>70</v>
      </c>
      <c r="H18" s="8">
        <v>3295.6</v>
      </c>
      <c r="I18" s="8">
        <v>164.78</v>
      </c>
      <c r="J18" s="8">
        <v>280.13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>
        <f t="shared" si="0"/>
        <v>5</v>
      </c>
      <c r="Q18" s="10">
        <f t="shared" si="1"/>
        <v>8.5001213739531494</v>
      </c>
      <c r="R18" s="10"/>
      <c r="S18" s="8"/>
      <c r="BJ18" s="8"/>
    </row>
    <row r="19" spans="1:62" ht="13.5" customHeight="1" x14ac:dyDescent="0.3">
      <c r="A19" s="5">
        <v>419</v>
      </c>
      <c r="B19" s="6" t="s">
        <v>22</v>
      </c>
      <c r="C19" s="7">
        <v>9205015</v>
      </c>
      <c r="D19" s="11">
        <v>1151430</v>
      </c>
      <c r="E19" s="5" t="s">
        <v>74</v>
      </c>
      <c r="F19" s="5" t="s">
        <v>75</v>
      </c>
      <c r="G19" s="5" t="s">
        <v>76</v>
      </c>
      <c r="H19" s="8">
        <v>8250</v>
      </c>
      <c r="I19" s="8">
        <v>412.5</v>
      </c>
      <c r="J19" s="8">
        <v>701.25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>
        <f t="shared" si="0"/>
        <v>5</v>
      </c>
      <c r="Q19" s="10">
        <f t="shared" si="1"/>
        <v>8.5</v>
      </c>
      <c r="R19" s="10"/>
      <c r="S19" s="8"/>
      <c r="BJ19" s="8"/>
    </row>
    <row r="20" spans="1:62" ht="13.5" customHeight="1" x14ac:dyDescent="0.3">
      <c r="A20" s="5">
        <v>419</v>
      </c>
      <c r="B20" s="6" t="s">
        <v>15</v>
      </c>
      <c r="C20" s="7">
        <v>1910028</v>
      </c>
      <c r="D20" s="11">
        <v>1157546</v>
      </c>
      <c r="E20" s="5" t="s">
        <v>77</v>
      </c>
      <c r="F20" s="5" t="s">
        <v>78</v>
      </c>
      <c r="G20" s="5" t="s">
        <v>79</v>
      </c>
      <c r="H20" s="8">
        <v>1750</v>
      </c>
      <c r="I20" s="8">
        <v>87.5</v>
      </c>
      <c r="J20" s="8">
        <v>148.75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>
        <f t="shared" si="0"/>
        <v>5</v>
      </c>
      <c r="Q20" s="10">
        <f t="shared" si="1"/>
        <v>8.5</v>
      </c>
      <c r="R20" s="10"/>
      <c r="S20" s="8"/>
      <c r="BJ20" s="8"/>
    </row>
    <row r="21" spans="1:62" ht="13.5" customHeight="1" x14ac:dyDescent="0.3">
      <c r="A21" s="5">
        <v>419</v>
      </c>
      <c r="B21" s="6" t="s">
        <v>22</v>
      </c>
      <c r="C21" s="7">
        <v>910056</v>
      </c>
      <c r="D21" s="11">
        <v>1151439</v>
      </c>
      <c r="E21" s="5" t="s">
        <v>80</v>
      </c>
      <c r="F21" s="5" t="s">
        <v>81</v>
      </c>
      <c r="G21" s="5" t="s">
        <v>82</v>
      </c>
      <c r="H21" s="8">
        <v>4012.5</v>
      </c>
      <c r="I21" s="8">
        <v>200.63</v>
      </c>
      <c r="J21" s="8">
        <v>341.06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>
        <f t="shared" si="0"/>
        <v>5.0001246105919002</v>
      </c>
      <c r="Q21" s="10">
        <f t="shared" si="1"/>
        <v>8.4999376947040499</v>
      </c>
      <c r="R21" s="10"/>
      <c r="S21" s="8"/>
      <c r="AZ21" s="8"/>
      <c r="BJ21" s="8"/>
    </row>
    <row r="22" spans="1:62" ht="13.5" customHeight="1" x14ac:dyDescent="0.3">
      <c r="A22" s="5">
        <v>419</v>
      </c>
      <c r="B22" s="6" t="s">
        <v>22</v>
      </c>
      <c r="C22" s="7">
        <v>1501007</v>
      </c>
      <c r="D22" s="11">
        <v>1151429</v>
      </c>
      <c r="E22" s="5" t="s">
        <v>83</v>
      </c>
      <c r="F22" s="5" t="s">
        <v>84</v>
      </c>
      <c r="G22" s="5" t="s">
        <v>85</v>
      </c>
      <c r="H22" s="8">
        <v>2648.25</v>
      </c>
      <c r="I22" s="8">
        <v>132.41</v>
      </c>
      <c r="J22" s="8">
        <v>225.1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>
        <f t="shared" si="0"/>
        <v>4.9999055980364391</v>
      </c>
      <c r="Q22" s="10">
        <f t="shared" si="1"/>
        <v>8.4999527990182191</v>
      </c>
      <c r="R22" s="10"/>
      <c r="S22" s="8"/>
      <c r="BJ22" s="8"/>
    </row>
    <row r="23" spans="1:62" ht="13.5" customHeight="1" x14ac:dyDescent="0.3">
      <c r="A23" s="5">
        <v>419</v>
      </c>
      <c r="B23" s="6" t="s">
        <v>22</v>
      </c>
      <c r="C23" s="7">
        <v>404761</v>
      </c>
      <c r="D23" s="11">
        <v>1151441</v>
      </c>
      <c r="E23" s="5" t="s">
        <v>86</v>
      </c>
      <c r="F23" s="5" t="s">
        <v>87</v>
      </c>
      <c r="G23" s="5" t="s">
        <v>88</v>
      </c>
      <c r="H23" s="8">
        <v>2059.75</v>
      </c>
      <c r="I23" s="8">
        <v>102.99</v>
      </c>
      <c r="J23" s="8">
        <v>175.08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>
        <f t="shared" si="0"/>
        <v>5.0001213739531494</v>
      </c>
      <c r="Q23" s="10">
        <f t="shared" si="1"/>
        <v>8.5000606869765747</v>
      </c>
      <c r="R23" s="10"/>
      <c r="S23" s="8"/>
      <c r="BJ23" s="8"/>
    </row>
    <row r="24" spans="1:62" ht="13.5" customHeight="1" x14ac:dyDescent="0.3">
      <c r="A24" s="5">
        <v>419</v>
      </c>
      <c r="B24" s="6" t="s">
        <v>22</v>
      </c>
      <c r="C24" s="7">
        <v>7810042</v>
      </c>
      <c r="D24" s="11">
        <v>1151444</v>
      </c>
      <c r="E24" s="5" t="s">
        <v>89</v>
      </c>
      <c r="F24" s="5" t="s">
        <v>90</v>
      </c>
      <c r="G24" s="5" t="s">
        <v>91</v>
      </c>
      <c r="H24" s="8">
        <v>9750</v>
      </c>
      <c r="I24" s="8">
        <v>487.5</v>
      </c>
      <c r="J24" s="8">
        <v>828.75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>
        <f t="shared" si="0"/>
        <v>5</v>
      </c>
      <c r="Q24" s="10">
        <f t="shared" si="1"/>
        <v>8.5</v>
      </c>
      <c r="R24" s="10"/>
      <c r="S24" s="8"/>
      <c r="BJ24" s="8"/>
    </row>
    <row r="25" spans="1:62" ht="13.5" customHeight="1" x14ac:dyDescent="0.3">
      <c r="A25" s="5">
        <v>419</v>
      </c>
      <c r="B25" s="6" t="s">
        <v>15</v>
      </c>
      <c r="C25" s="7">
        <v>1208028</v>
      </c>
      <c r="D25" s="11">
        <v>1151688</v>
      </c>
      <c r="E25" s="5" t="s">
        <v>92</v>
      </c>
      <c r="F25" s="5" t="s">
        <v>93</v>
      </c>
      <c r="G25" s="5" t="s">
        <v>94</v>
      </c>
      <c r="H25" s="8">
        <v>2059.75</v>
      </c>
      <c r="I25" s="8">
        <v>102.99</v>
      </c>
      <c r="J25" s="8">
        <v>175.08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>
        <f t="shared" si="0"/>
        <v>5.0001213739531494</v>
      </c>
      <c r="Q25" s="10">
        <f t="shared" si="1"/>
        <v>8.5000606869765747</v>
      </c>
      <c r="R25" s="10"/>
      <c r="S25" s="8"/>
      <c r="BJ25" s="8"/>
    </row>
    <row r="26" spans="1:62" ht="13.5" customHeight="1" x14ac:dyDescent="0.3">
      <c r="A26" s="5">
        <v>419</v>
      </c>
      <c r="B26" s="6" t="s">
        <v>15</v>
      </c>
      <c r="C26" s="7">
        <v>1903063</v>
      </c>
      <c r="D26" s="11">
        <v>1156591</v>
      </c>
      <c r="E26" s="5" t="s">
        <v>95</v>
      </c>
      <c r="F26" s="5" t="s">
        <v>96</v>
      </c>
      <c r="G26" s="5" t="s">
        <v>97</v>
      </c>
      <c r="H26" s="8">
        <v>1750</v>
      </c>
      <c r="I26" s="8">
        <v>87.5</v>
      </c>
      <c r="J26" s="8">
        <v>148.75</v>
      </c>
      <c r="K26" s="8">
        <v>0</v>
      </c>
      <c r="L26" s="8">
        <v>0</v>
      </c>
      <c r="M26" s="8">
        <v>0</v>
      </c>
      <c r="N26" s="8">
        <v>0</v>
      </c>
      <c r="O26" s="9">
        <v>0</v>
      </c>
      <c r="P26" s="10">
        <f t="shared" si="0"/>
        <v>5</v>
      </c>
      <c r="Q26" s="10">
        <f t="shared" si="1"/>
        <v>8.5</v>
      </c>
      <c r="R26" s="10"/>
      <c r="S26" s="8"/>
      <c r="BJ26" s="8"/>
    </row>
    <row r="27" spans="1:62" ht="13.5" customHeight="1" x14ac:dyDescent="0.3">
      <c r="E27" s="5"/>
      <c r="F27" s="5"/>
      <c r="K27" s="8">
        <v>0</v>
      </c>
      <c r="BJ27" s="8"/>
    </row>
    <row r="28" spans="1:62" ht="13.5" customHeight="1" thickBot="1" x14ac:dyDescent="0.35">
      <c r="A28" s="12"/>
      <c r="B28" s="13"/>
      <c r="C28" s="14"/>
      <c r="D28" s="15"/>
      <c r="E28" s="12"/>
      <c r="F28" s="12"/>
      <c r="G28" s="12"/>
      <c r="H28" s="16">
        <f>SUM(H2:H26)</f>
        <v>62447.494285714289</v>
      </c>
      <c r="I28" s="16">
        <f>SUM(I2:I26)</f>
        <v>2794.0899999999997</v>
      </c>
      <c r="J28" s="16">
        <f>SUM(J2:J26)</f>
        <v>4749.95</v>
      </c>
      <c r="K28" s="16">
        <f>SUM(K3:K26)</f>
        <v>0</v>
      </c>
      <c r="L28" s="16">
        <f>SUM(L3:L26)</f>
        <v>0</v>
      </c>
      <c r="M28" s="16">
        <f>SUM(M3:M26)</f>
        <v>0</v>
      </c>
      <c r="N28" s="16">
        <f>SUM(N3:N26)</f>
        <v>0</v>
      </c>
      <c r="O28" s="16">
        <f>SUM(O3:O26)</f>
        <v>0</v>
      </c>
      <c r="BJ28" s="8"/>
    </row>
    <row r="29" spans="1:62" ht="13.5" customHeight="1" thickTop="1" x14ac:dyDescent="0.3">
      <c r="E29" s="5"/>
      <c r="F29" s="5"/>
      <c r="H29" s="8">
        <v>55881.78</v>
      </c>
      <c r="I29" s="8">
        <v>2794.09</v>
      </c>
      <c r="J29" s="8">
        <v>4749.95</v>
      </c>
      <c r="K29" s="8">
        <v>229.8</v>
      </c>
      <c r="BJ29" s="8"/>
    </row>
    <row r="30" spans="1:62" ht="13.5" customHeight="1" x14ac:dyDescent="0.3">
      <c r="E30" s="5"/>
      <c r="F30" s="5"/>
      <c r="H30" s="8">
        <f>+H29-H28</f>
        <v>-6565.7142857142899</v>
      </c>
      <c r="I30" s="8">
        <f>+I29-I28</f>
        <v>0</v>
      </c>
      <c r="J30" s="8">
        <f>+J29-J28</f>
        <v>0</v>
      </c>
      <c r="K30" s="8">
        <f>+K29-K28</f>
        <v>229.8</v>
      </c>
      <c r="BJ30" s="8"/>
    </row>
    <row r="32" spans="1:62" ht="13.5" customHeight="1" x14ac:dyDescent="0.3">
      <c r="A32" s="17" t="s">
        <v>98</v>
      </c>
      <c r="E32" s="5"/>
      <c r="F32" s="5"/>
      <c r="H32" s="8">
        <v>43371.45</v>
      </c>
      <c r="I32" s="8">
        <v>2168.58</v>
      </c>
      <c r="J32" s="8">
        <v>3686.58</v>
      </c>
      <c r="P32" s="18"/>
      <c r="Q32" s="18"/>
      <c r="BJ32" s="8"/>
    </row>
    <row r="33" spans="1:62" ht="13.5" customHeight="1" x14ac:dyDescent="0.3">
      <c r="A33" s="5">
        <v>419</v>
      </c>
      <c r="B33" s="6" t="s">
        <v>15</v>
      </c>
      <c r="C33" s="7">
        <v>1910021</v>
      </c>
      <c r="D33" s="11">
        <v>1157547</v>
      </c>
      <c r="E33" s="5" t="s">
        <v>71</v>
      </c>
      <c r="F33" s="5" t="s">
        <v>72</v>
      </c>
      <c r="G33" s="5" t="s">
        <v>73</v>
      </c>
      <c r="H33" s="8" t="e">
        <f>VLOOKUP(C33,'[1]Jan 2021'!$B$27:$L$37,5,FALSE)</f>
        <v>#N/A</v>
      </c>
      <c r="I33" s="8" t="e">
        <f>VLOOKUP(C33,'[1]Jan 2021'!$B$27:$L$37,7,FALSE)</f>
        <v>#N/A</v>
      </c>
      <c r="J33" s="8" t="e">
        <f>VLOOKUP(C33,'[1]Jan 2021'!$B$27:$L$37,9,FALSE)</f>
        <v>#N/A</v>
      </c>
      <c r="K33" s="8">
        <v>0</v>
      </c>
      <c r="L33" s="8">
        <v>0</v>
      </c>
      <c r="M33" s="8">
        <v>0</v>
      </c>
      <c r="N33" s="8">
        <v>0</v>
      </c>
      <c r="O33" s="9">
        <v>0</v>
      </c>
      <c r="P33" s="10" t="e">
        <f>+I33/H33*100</f>
        <v>#N/A</v>
      </c>
      <c r="Q33" s="10" t="e">
        <f>+J33/H33*100</f>
        <v>#N/A</v>
      </c>
      <c r="R33" s="10"/>
      <c r="S33" s="8"/>
      <c r="BJ33" s="8"/>
    </row>
    <row r="34" spans="1:62" ht="13.5" customHeight="1" x14ac:dyDescent="0.3">
      <c r="A34" s="5">
        <v>419</v>
      </c>
      <c r="B34" s="6" t="s">
        <v>22</v>
      </c>
      <c r="C34" s="7">
        <v>1403028</v>
      </c>
      <c r="D34" s="11">
        <v>1151425</v>
      </c>
      <c r="E34" s="5" t="s">
        <v>99</v>
      </c>
      <c r="F34" s="5" t="s">
        <v>100</v>
      </c>
      <c r="G34" s="5" t="s">
        <v>101</v>
      </c>
      <c r="H34" s="8" t="e">
        <f>VLOOKUP(C34,'[2]Dec 2020'!$B$27:$L$38,5,FALSE)</f>
        <v>#N/A</v>
      </c>
      <c r="I34" s="8" t="e">
        <f>VLOOKUP(C34,'[2]Dec 2020'!$B$27:$L$38,7,FALSE)</f>
        <v>#N/A</v>
      </c>
      <c r="J34" s="8" t="e">
        <f>VLOOKUP(C34,'[2]Dec 2020'!$B$27:$L$38,9,FALSE)</f>
        <v>#N/A</v>
      </c>
      <c r="K34" s="8">
        <v>0</v>
      </c>
      <c r="L34" s="8">
        <v>0</v>
      </c>
      <c r="M34" s="8">
        <v>0</v>
      </c>
      <c r="N34" s="8">
        <v>0</v>
      </c>
      <c r="O34" s="9">
        <v>0</v>
      </c>
      <c r="P34" s="10" t="e">
        <f>+I34/H34*100</f>
        <v>#N/A</v>
      </c>
      <c r="Q34" s="10" t="e">
        <f>+J34/H34*100</f>
        <v>#N/A</v>
      </c>
      <c r="R34" s="10"/>
      <c r="S34" s="8"/>
      <c r="BJ34" s="8"/>
    </row>
    <row r="35" spans="1:62" ht="13.5" customHeight="1" x14ac:dyDescent="0.3">
      <c r="A35" s="5">
        <v>419</v>
      </c>
      <c r="B35" s="6" t="s">
        <v>22</v>
      </c>
      <c r="C35" s="7">
        <v>807350</v>
      </c>
      <c r="D35" s="11">
        <v>1151426</v>
      </c>
      <c r="E35" s="5" t="s">
        <v>102</v>
      </c>
      <c r="F35" s="5" t="s">
        <v>103</v>
      </c>
      <c r="G35" s="5" t="s">
        <v>104</v>
      </c>
      <c r="H35" s="8" t="e">
        <f>VLOOKUP(C35,'[2]Dec 2020'!$B$27:$L$38,5,FALSE)</f>
        <v>#N/A</v>
      </c>
      <c r="I35" s="8" t="e">
        <f>VLOOKUP(C35,'[2]Dec 2020'!$B$27:$L$38,7,FALSE)</f>
        <v>#N/A</v>
      </c>
      <c r="J35" s="8" t="e">
        <f>VLOOKUP(C35,'[2]Dec 2020'!$B$27:$L$38,9,FALSE)</f>
        <v>#N/A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 t="e">
        <f>+I35/H35*100</f>
        <v>#N/A</v>
      </c>
      <c r="Q35" s="10" t="e">
        <f>+J35/H35*100</f>
        <v>#N/A</v>
      </c>
      <c r="R35" s="10"/>
      <c r="S35" s="8"/>
      <c r="BJ35" s="8"/>
    </row>
    <row r="36" spans="1:62" ht="13.5" customHeight="1" x14ac:dyDescent="0.3">
      <c r="A36" s="5">
        <v>5120</v>
      </c>
      <c r="B36" s="6" t="s">
        <v>22</v>
      </c>
      <c r="C36" s="7">
        <v>710266</v>
      </c>
      <c r="D36" s="11">
        <v>2044673</v>
      </c>
      <c r="E36" s="5" t="s">
        <v>105</v>
      </c>
      <c r="F36" s="5" t="s">
        <v>106</v>
      </c>
      <c r="G36" s="5" t="s">
        <v>107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9">
        <v>0</v>
      </c>
      <c r="P36" s="10"/>
      <c r="Q36" s="10"/>
      <c r="R36" s="10"/>
      <c r="S36" s="8"/>
      <c r="BJ36" s="8"/>
    </row>
    <row r="37" spans="1:62" ht="13.5" customHeight="1" x14ac:dyDescent="0.3">
      <c r="A37" s="5">
        <v>5120</v>
      </c>
      <c r="B37" s="6" t="s">
        <v>22</v>
      </c>
      <c r="C37" s="7">
        <v>1505021</v>
      </c>
      <c r="D37" s="11">
        <v>2044896</v>
      </c>
      <c r="E37" s="5" t="s">
        <v>108</v>
      </c>
      <c r="F37" s="5" t="s">
        <v>109</v>
      </c>
      <c r="G37" s="5" t="s">
        <v>110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2" ht="13.5" customHeight="1" x14ac:dyDescent="0.3">
      <c r="A38" s="5">
        <v>419</v>
      </c>
      <c r="B38" s="6" t="s">
        <v>22</v>
      </c>
      <c r="C38" s="7">
        <v>1711035</v>
      </c>
      <c r="D38" s="11">
        <v>1152493</v>
      </c>
      <c r="E38" s="5" t="s">
        <v>44</v>
      </c>
      <c r="F38" s="5" t="s">
        <v>45</v>
      </c>
      <c r="G38" s="5" t="s">
        <v>46</v>
      </c>
      <c r="H38" s="8" t="e">
        <f>VLOOKUP(C38,'[3]Feb 2021'!$A$4:$N$17,11,FALSE)</f>
        <v>#N/A</v>
      </c>
      <c r="I38" s="8" t="e">
        <f>VLOOKUP(C38,'[3]Feb 2021'!$A$4:$N$17,12,FALSE)</f>
        <v>#N/A</v>
      </c>
      <c r="J38" s="8" t="e">
        <f>VLOOKUP(C38,'[3]Feb 2021'!$A$4:$N$17,13,FALSE)</f>
        <v>#N/A</v>
      </c>
      <c r="K38" s="8" t="e">
        <f>VLOOKUP(C38,'[3]Feb 2021'!$A$4:$N$17,14,FALSE)</f>
        <v>#N/A</v>
      </c>
      <c r="L38" s="8">
        <v>0</v>
      </c>
      <c r="M38" s="8">
        <v>0</v>
      </c>
      <c r="N38" s="8">
        <v>0</v>
      </c>
      <c r="O38" s="9">
        <v>0</v>
      </c>
      <c r="P38" s="10" t="e">
        <f>+I38/H38*100</f>
        <v>#N/A</v>
      </c>
      <c r="Q38" s="10" t="e">
        <f>+J38/H38*100</f>
        <v>#N/A</v>
      </c>
      <c r="R38" s="10"/>
      <c r="S38" s="8"/>
      <c r="BJ38" s="8"/>
    </row>
    <row r="39" spans="1:62" ht="13.5" customHeight="1" x14ac:dyDescent="0.3">
      <c r="E39" s="5"/>
      <c r="F39" s="5"/>
      <c r="P39" s="18"/>
      <c r="Q39" s="18"/>
      <c r="BJ39" s="8"/>
    </row>
    <row r="40" spans="1:62" x14ac:dyDescent="0.3">
      <c r="A40" s="17"/>
      <c r="D40" s="11">
        <v>2002056</v>
      </c>
      <c r="E40" s="6" t="s">
        <v>111</v>
      </c>
      <c r="F40" s="6" t="s">
        <v>70</v>
      </c>
    </row>
    <row r="41" spans="1:62" ht="13.5" customHeight="1" x14ac:dyDescent="0.3">
      <c r="E41" s="5"/>
      <c r="F41" s="5"/>
      <c r="P41" s="18"/>
      <c r="Q41" s="18"/>
      <c r="BJ41" s="8"/>
    </row>
  </sheetData>
  <conditionalFormatting sqref="C25 C12:C13">
    <cfRule type="duplicateValues" dxfId="35" priority="1" stopIfTrue="1"/>
  </conditionalFormatting>
  <conditionalFormatting sqref="F25 F12:F13">
    <cfRule type="duplicateValues" dxfId="34" priority="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41"/>
  <sheetViews>
    <sheetView workbookViewId="0">
      <selection sqref="A1:IV65536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8" width="11.33203125" style="8" bestFit="1" customWidth="1"/>
    <col min="9" max="9" width="11.88671875" style="8" customWidth="1"/>
    <col min="10" max="10" width="11.554687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378</v>
      </c>
      <c r="I2" s="8">
        <v>18.899999999999999</v>
      </c>
      <c r="J2" s="8">
        <v>32.130000000000003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>
        <f t="shared" ref="P2:P25" si="0">+I2/H2*100</f>
        <v>5</v>
      </c>
      <c r="Q2" s="10">
        <f t="shared" ref="Q2:Q25" si="1">+J2/H2*100</f>
        <v>8.5</v>
      </c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378</v>
      </c>
      <c r="I3" s="8">
        <v>18.899999999999999</v>
      </c>
      <c r="J3" s="8">
        <v>32.130000000000003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>
        <f t="shared" si="0"/>
        <v>5</v>
      </c>
      <c r="Q3" s="10">
        <f t="shared" si="1"/>
        <v>8.5</v>
      </c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378</v>
      </c>
      <c r="I4" s="8">
        <v>18.899999999999999</v>
      </c>
      <c r="J4" s="8">
        <v>32.130000000000003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>
        <f t="shared" si="0"/>
        <v>5</v>
      </c>
      <c r="Q4" s="10">
        <f t="shared" si="1"/>
        <v>8.5</v>
      </c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1910035</v>
      </c>
      <c r="D5" s="6">
        <v>1157545</v>
      </c>
      <c r="E5" s="6" t="s">
        <v>26</v>
      </c>
      <c r="F5" s="5" t="s">
        <v>27</v>
      </c>
      <c r="G5" s="6" t="s">
        <v>28</v>
      </c>
      <c r="H5" s="8">
        <v>323.08</v>
      </c>
      <c r="I5" s="8">
        <v>16.149999999999999</v>
      </c>
      <c r="J5" s="8">
        <v>27.46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>
        <f t="shared" si="0"/>
        <v>4.9987619165531756</v>
      </c>
      <c r="Q5" s="10">
        <f t="shared" si="1"/>
        <v>8.4994428624489284</v>
      </c>
      <c r="R5" s="10"/>
      <c r="S5" s="8"/>
      <c r="BQ5" s="8"/>
    </row>
    <row r="6" spans="1:76" ht="13.5" customHeight="1" x14ac:dyDescent="0.3">
      <c r="A6" s="5">
        <v>419</v>
      </c>
      <c r="B6" s="6" t="s">
        <v>22</v>
      </c>
      <c r="C6" s="7">
        <v>1908007</v>
      </c>
      <c r="D6" s="6">
        <v>1157344</v>
      </c>
      <c r="E6" s="5" t="s">
        <v>32</v>
      </c>
      <c r="F6" s="5" t="s">
        <v>33</v>
      </c>
      <c r="G6" s="5" t="s">
        <v>34</v>
      </c>
      <c r="H6" s="8">
        <v>864</v>
      </c>
      <c r="I6" s="8">
        <v>43.2</v>
      </c>
      <c r="J6" s="8">
        <v>73.44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>
        <f t="shared" si="0"/>
        <v>5</v>
      </c>
      <c r="Q6" s="10">
        <f t="shared" si="1"/>
        <v>8.5</v>
      </c>
      <c r="R6" s="10"/>
      <c r="S6" s="8"/>
      <c r="BJ6" s="8"/>
    </row>
    <row r="7" spans="1:76" ht="13.5" customHeight="1" x14ac:dyDescent="0.3">
      <c r="A7" s="5">
        <v>419</v>
      </c>
      <c r="B7" s="6" t="s">
        <v>22</v>
      </c>
      <c r="C7" s="7">
        <v>1407007</v>
      </c>
      <c r="D7" s="11">
        <v>1151431</v>
      </c>
      <c r="E7" s="5" t="s">
        <v>35</v>
      </c>
      <c r="F7" s="5" t="s">
        <v>36</v>
      </c>
      <c r="G7" s="5" t="s">
        <v>37</v>
      </c>
      <c r="H7" s="8">
        <v>864</v>
      </c>
      <c r="I7" s="8">
        <v>43.2</v>
      </c>
      <c r="J7" s="8">
        <v>73.44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>
        <f t="shared" si="0"/>
        <v>5</v>
      </c>
      <c r="Q7" s="10">
        <f t="shared" si="1"/>
        <v>8.5</v>
      </c>
      <c r="R7" s="10"/>
      <c r="S7" s="8"/>
      <c r="BJ7" s="8"/>
    </row>
    <row r="8" spans="1:76" ht="13.5" customHeight="1" x14ac:dyDescent="0.3">
      <c r="A8" s="5">
        <v>419</v>
      </c>
      <c r="B8" s="6" t="s">
        <v>22</v>
      </c>
      <c r="C8" s="7">
        <v>1801056</v>
      </c>
      <c r="D8" s="6">
        <v>1152702</v>
      </c>
      <c r="E8" s="6" t="s">
        <v>38</v>
      </c>
      <c r="F8" s="5" t="s">
        <v>39</v>
      </c>
      <c r="G8" s="6" t="s">
        <v>40</v>
      </c>
      <c r="H8" s="8">
        <v>864</v>
      </c>
      <c r="I8" s="8">
        <v>43.2</v>
      </c>
      <c r="J8" s="8">
        <v>73.44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>
        <f t="shared" si="0"/>
        <v>5</v>
      </c>
      <c r="Q8" s="10">
        <f t="shared" si="1"/>
        <v>8.5</v>
      </c>
      <c r="R8" s="10"/>
      <c r="S8" s="8"/>
      <c r="BQ8" s="8"/>
    </row>
    <row r="9" spans="1:76" ht="13.5" customHeight="1" x14ac:dyDescent="0.3">
      <c r="A9" s="5">
        <v>419</v>
      </c>
      <c r="B9" s="6" t="s">
        <v>22</v>
      </c>
      <c r="C9" s="7">
        <v>1908014</v>
      </c>
      <c r="D9" s="6">
        <v>1157345</v>
      </c>
      <c r="E9" s="5" t="s">
        <v>47</v>
      </c>
      <c r="F9" s="5" t="s">
        <v>48</v>
      </c>
      <c r="G9" s="5" t="s">
        <v>49</v>
      </c>
      <c r="H9" s="8">
        <v>864</v>
      </c>
      <c r="I9" s="8">
        <v>43.2</v>
      </c>
      <c r="J9" s="8">
        <v>73.44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>
        <f t="shared" si="0"/>
        <v>5</v>
      </c>
      <c r="Q9" s="10">
        <f t="shared" si="1"/>
        <v>8.5</v>
      </c>
      <c r="R9" s="10"/>
      <c r="S9" s="8"/>
      <c r="BJ9" s="8"/>
    </row>
    <row r="10" spans="1:76" ht="13.5" customHeight="1" x14ac:dyDescent="0.3">
      <c r="A10" s="5">
        <v>419</v>
      </c>
      <c r="B10" s="6" t="s">
        <v>22</v>
      </c>
      <c r="C10" s="7">
        <v>1104133</v>
      </c>
      <c r="D10" s="11">
        <v>1151436</v>
      </c>
      <c r="E10" s="5" t="s">
        <v>50</v>
      </c>
      <c r="F10" s="5" t="s">
        <v>51</v>
      </c>
      <c r="G10" s="5" t="s">
        <v>52</v>
      </c>
      <c r="H10" s="8">
        <v>1224</v>
      </c>
      <c r="I10" s="8">
        <v>61.2</v>
      </c>
      <c r="J10" s="8">
        <v>104.04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>
        <f t="shared" si="0"/>
        <v>5</v>
      </c>
      <c r="Q10" s="10">
        <f t="shared" si="1"/>
        <v>8.5</v>
      </c>
      <c r="R10" s="10"/>
      <c r="S10" s="8"/>
      <c r="BJ10" s="8"/>
    </row>
    <row r="11" spans="1:76" ht="13.5" customHeight="1" x14ac:dyDescent="0.3">
      <c r="A11" s="5">
        <v>419</v>
      </c>
      <c r="B11" s="6" t="s">
        <v>22</v>
      </c>
      <c r="C11" s="7">
        <v>1910042</v>
      </c>
      <c r="D11" s="6">
        <v>1157544</v>
      </c>
      <c r="E11" s="6" t="s">
        <v>53</v>
      </c>
      <c r="F11" s="5" t="s">
        <v>54</v>
      </c>
      <c r="G11" s="6" t="s">
        <v>55</v>
      </c>
      <c r="H11" s="8">
        <v>693</v>
      </c>
      <c r="I11" s="8">
        <v>34.65</v>
      </c>
      <c r="J11" s="8">
        <v>58.91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>
        <f t="shared" si="0"/>
        <v>5</v>
      </c>
      <c r="Q11" s="10">
        <f t="shared" si="1"/>
        <v>8.5007215007215002</v>
      </c>
      <c r="R11" s="10"/>
      <c r="S11" s="8"/>
      <c r="BQ11" s="8"/>
    </row>
    <row r="12" spans="1:76" ht="13.5" customHeight="1" x14ac:dyDescent="0.3">
      <c r="A12" s="5">
        <v>419</v>
      </c>
      <c r="B12" s="6" t="s">
        <v>22</v>
      </c>
      <c r="C12" s="7">
        <v>1104091</v>
      </c>
      <c r="D12" s="11">
        <v>1151427</v>
      </c>
      <c r="E12" s="5" t="s">
        <v>56</v>
      </c>
      <c r="F12" s="5" t="s">
        <v>57</v>
      </c>
      <c r="G12" s="5" t="s">
        <v>58</v>
      </c>
      <c r="H12" s="8">
        <v>4214.5714285714284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>
        <f t="shared" si="0"/>
        <v>0</v>
      </c>
      <c r="Q12" s="10">
        <f t="shared" si="1"/>
        <v>0</v>
      </c>
      <c r="R12" s="10"/>
      <c r="S12" s="8"/>
      <c r="BJ12" s="8"/>
    </row>
    <row r="13" spans="1:76" ht="13.5" customHeight="1" x14ac:dyDescent="0.3">
      <c r="A13" s="5">
        <v>419</v>
      </c>
      <c r="B13" s="6" t="s">
        <v>22</v>
      </c>
      <c r="C13" s="7">
        <v>9002042</v>
      </c>
      <c r="D13" s="11">
        <v>1151437</v>
      </c>
      <c r="E13" s="5" t="s">
        <v>59</v>
      </c>
      <c r="F13" s="5" t="s">
        <v>60</v>
      </c>
      <c r="G13" s="5" t="s">
        <v>61</v>
      </c>
      <c r="H13" s="8">
        <v>6566.27</v>
      </c>
      <c r="I13" s="8">
        <v>328.31</v>
      </c>
      <c r="J13" s="8">
        <v>558.13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>
        <f t="shared" si="0"/>
        <v>4.9999466972878057</v>
      </c>
      <c r="Q13" s="10">
        <f t="shared" si="1"/>
        <v>8.4999550734282927</v>
      </c>
      <c r="R13" s="10"/>
      <c r="S13" s="8"/>
      <c r="BJ13" s="8"/>
    </row>
    <row r="14" spans="1:76" ht="13.5" customHeight="1" x14ac:dyDescent="0.3">
      <c r="A14" s="5">
        <v>419</v>
      </c>
      <c r="B14" s="6" t="s">
        <v>15</v>
      </c>
      <c r="C14" s="7">
        <v>2006007</v>
      </c>
      <c r="D14" s="11">
        <v>1165125</v>
      </c>
      <c r="E14" s="5" t="s">
        <v>62</v>
      </c>
      <c r="F14" s="5" t="s">
        <v>63</v>
      </c>
      <c r="G14" s="5" t="s">
        <v>64</v>
      </c>
      <c r="H14" s="8">
        <v>6300</v>
      </c>
      <c r="I14" s="8">
        <v>315</v>
      </c>
      <c r="J14" s="8">
        <v>535.5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>
        <f t="shared" si="0"/>
        <v>5</v>
      </c>
      <c r="Q14" s="10">
        <f t="shared" si="1"/>
        <v>8.5</v>
      </c>
      <c r="R14" s="10"/>
      <c r="S14" s="8"/>
      <c r="BJ14" s="8"/>
    </row>
    <row r="15" spans="1:76" ht="13.5" customHeight="1" x14ac:dyDescent="0.3">
      <c r="A15" s="5">
        <v>419</v>
      </c>
      <c r="B15" s="6" t="s">
        <v>22</v>
      </c>
      <c r="C15" s="7">
        <v>811210</v>
      </c>
      <c r="D15" s="11">
        <v>1151428</v>
      </c>
      <c r="E15" s="5" t="s">
        <v>65</v>
      </c>
      <c r="F15" s="5" t="s">
        <v>66</v>
      </c>
      <c r="G15" s="5" t="s">
        <v>67</v>
      </c>
      <c r="H15" s="8">
        <v>3060.2</v>
      </c>
      <c r="I15" s="8">
        <v>153.01</v>
      </c>
      <c r="J15" s="8">
        <v>260.12</v>
      </c>
      <c r="K15" s="8">
        <v>0</v>
      </c>
      <c r="L15" s="8">
        <v>0</v>
      </c>
      <c r="M15" s="8">
        <v>0</v>
      </c>
      <c r="N15" s="8">
        <v>0</v>
      </c>
      <c r="O15" s="9">
        <v>0</v>
      </c>
      <c r="P15" s="10">
        <f t="shared" si="0"/>
        <v>5</v>
      </c>
      <c r="Q15" s="10">
        <f t="shared" si="1"/>
        <v>8.5000980328083138</v>
      </c>
      <c r="R15" s="10"/>
      <c r="S15" s="8"/>
      <c r="BJ15" s="8"/>
    </row>
    <row r="16" spans="1:76" ht="13.5" customHeight="1" x14ac:dyDescent="0.3">
      <c r="A16" s="5">
        <v>419</v>
      </c>
      <c r="B16" s="6" t="s">
        <v>22</v>
      </c>
      <c r="C16" s="7">
        <v>1602007</v>
      </c>
      <c r="D16" s="11">
        <v>1151434</v>
      </c>
      <c r="E16" s="5" t="s">
        <v>41</v>
      </c>
      <c r="F16" s="5" t="s">
        <v>42</v>
      </c>
      <c r="G16" s="5" t="s">
        <v>43</v>
      </c>
      <c r="H16" s="8">
        <v>1260</v>
      </c>
      <c r="I16" s="8">
        <v>63</v>
      </c>
      <c r="J16" s="8">
        <v>107.1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0">
        <f>+I16/H16*100</f>
        <v>5</v>
      </c>
      <c r="Q16" s="10">
        <f>+J16/H16*100</f>
        <v>8.5</v>
      </c>
      <c r="R16" s="10"/>
      <c r="S16" s="8"/>
      <c r="BJ16" s="8"/>
    </row>
    <row r="17" spans="1:62" ht="13.5" customHeight="1" x14ac:dyDescent="0.3">
      <c r="A17" s="5">
        <v>419</v>
      </c>
      <c r="B17" s="6" t="s">
        <v>22</v>
      </c>
      <c r="C17" s="7">
        <v>2002056</v>
      </c>
      <c r="D17" s="11">
        <v>1162384</v>
      </c>
      <c r="E17" s="5" t="s">
        <v>68</v>
      </c>
      <c r="F17" s="5" t="s">
        <v>69</v>
      </c>
      <c r="G17" s="5" t="s">
        <v>70</v>
      </c>
      <c r="H17" s="8">
        <v>3060.2</v>
      </c>
      <c r="I17" s="8">
        <v>153.01</v>
      </c>
      <c r="J17" s="8">
        <v>260.12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>
        <f t="shared" si="0"/>
        <v>5</v>
      </c>
      <c r="Q17" s="10">
        <f t="shared" si="1"/>
        <v>8.5000980328083138</v>
      </c>
      <c r="R17" s="10"/>
      <c r="S17" s="8"/>
      <c r="BJ17" s="8"/>
    </row>
    <row r="18" spans="1:62" ht="13.5" customHeight="1" x14ac:dyDescent="0.3">
      <c r="A18" s="5">
        <v>419</v>
      </c>
      <c r="B18" s="6" t="s">
        <v>22</v>
      </c>
      <c r="C18" s="7">
        <v>9205015</v>
      </c>
      <c r="D18" s="11">
        <v>1151430</v>
      </c>
      <c r="E18" s="5" t="s">
        <v>74</v>
      </c>
      <c r="F18" s="5" t="s">
        <v>75</v>
      </c>
      <c r="G18" s="5" t="s">
        <v>76</v>
      </c>
      <c r="H18" s="8">
        <v>11550</v>
      </c>
      <c r="I18" s="8">
        <v>577.5</v>
      </c>
      <c r="J18" s="8">
        <v>981.75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>
        <f t="shared" si="0"/>
        <v>5</v>
      </c>
      <c r="Q18" s="10">
        <f t="shared" si="1"/>
        <v>8.5</v>
      </c>
      <c r="R18" s="10"/>
      <c r="S18" s="8"/>
      <c r="BJ18" s="8"/>
    </row>
    <row r="19" spans="1:62" ht="13.5" customHeight="1" x14ac:dyDescent="0.3">
      <c r="A19" s="5">
        <v>419</v>
      </c>
      <c r="B19" s="6" t="s">
        <v>15</v>
      </c>
      <c r="C19" s="7">
        <v>1910028</v>
      </c>
      <c r="D19" s="11">
        <v>1157546</v>
      </c>
      <c r="E19" s="5" t="s">
        <v>77</v>
      </c>
      <c r="F19" s="5" t="s">
        <v>78</v>
      </c>
      <c r="G19" s="5" t="s">
        <v>79</v>
      </c>
      <c r="H19" s="8">
        <v>2100</v>
      </c>
      <c r="I19" s="8">
        <v>105</v>
      </c>
      <c r="J19" s="8">
        <v>178.5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>
        <f t="shared" si="0"/>
        <v>5</v>
      </c>
      <c r="Q19" s="10">
        <f t="shared" si="1"/>
        <v>8.5</v>
      </c>
      <c r="R19" s="10"/>
      <c r="S19" s="8"/>
      <c r="BJ19" s="8"/>
    </row>
    <row r="20" spans="1:62" ht="13.5" customHeight="1" x14ac:dyDescent="0.3">
      <c r="A20" s="5">
        <v>419</v>
      </c>
      <c r="B20" s="6" t="s">
        <v>22</v>
      </c>
      <c r="C20" s="7">
        <v>910056</v>
      </c>
      <c r="D20" s="11">
        <v>1151439</v>
      </c>
      <c r="E20" s="5" t="s">
        <v>80</v>
      </c>
      <c r="F20" s="5" t="s">
        <v>81</v>
      </c>
      <c r="G20" s="5" t="s">
        <v>82</v>
      </c>
      <c r="H20" s="8">
        <v>5617.5</v>
      </c>
      <c r="I20" s="8">
        <v>280.88</v>
      </c>
      <c r="J20" s="8">
        <v>477.49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>
        <f t="shared" si="0"/>
        <v>5.0000890075656432</v>
      </c>
      <c r="Q20" s="10">
        <f t="shared" si="1"/>
        <v>8.5000445037828225</v>
      </c>
      <c r="R20" s="10"/>
      <c r="S20" s="8"/>
      <c r="AZ20" s="8"/>
      <c r="BJ20" s="8"/>
    </row>
    <row r="21" spans="1:62" ht="13.5" customHeight="1" x14ac:dyDescent="0.3">
      <c r="A21" s="5">
        <v>419</v>
      </c>
      <c r="B21" s="6" t="s">
        <v>22</v>
      </c>
      <c r="C21" s="7">
        <v>1501007</v>
      </c>
      <c r="D21" s="11">
        <v>1151429</v>
      </c>
      <c r="E21" s="5" t="s">
        <v>83</v>
      </c>
      <c r="F21" s="5" t="s">
        <v>84</v>
      </c>
      <c r="G21" s="5" t="s">
        <v>85</v>
      </c>
      <c r="H21" s="8">
        <v>3442.73</v>
      </c>
      <c r="I21" s="8">
        <v>172.14</v>
      </c>
      <c r="J21" s="8">
        <v>292.63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>
        <f t="shared" si="0"/>
        <v>5.000101663505415</v>
      </c>
      <c r="Q21" s="10">
        <f t="shared" si="1"/>
        <v>8.4999404542325419</v>
      </c>
      <c r="R21" s="10"/>
      <c r="S21" s="8"/>
      <c r="BJ21" s="8"/>
    </row>
    <row r="22" spans="1:62" ht="13.5" customHeight="1" x14ac:dyDescent="0.3">
      <c r="A22" s="5">
        <v>419</v>
      </c>
      <c r="B22" s="6" t="s">
        <v>22</v>
      </c>
      <c r="C22" s="7">
        <v>404761</v>
      </c>
      <c r="D22" s="11">
        <v>1151441</v>
      </c>
      <c r="E22" s="5" t="s">
        <v>86</v>
      </c>
      <c r="F22" s="5" t="s">
        <v>87</v>
      </c>
      <c r="G22" s="5" t="s">
        <v>88</v>
      </c>
      <c r="H22" s="8">
        <v>2471.6999999999998</v>
      </c>
      <c r="I22" s="8">
        <v>123.59</v>
      </c>
      <c r="J22" s="8">
        <v>210.09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>
        <f t="shared" si="0"/>
        <v>5.0002022899219165</v>
      </c>
      <c r="Q22" s="10">
        <f t="shared" si="1"/>
        <v>8.4998179390702777</v>
      </c>
      <c r="R22" s="10"/>
      <c r="S22" s="8"/>
      <c r="BJ22" s="8"/>
    </row>
    <row r="23" spans="1:62" ht="13.5" customHeight="1" x14ac:dyDescent="0.3">
      <c r="A23" s="5">
        <v>419</v>
      </c>
      <c r="B23" s="6" t="s">
        <v>22</v>
      </c>
      <c r="C23" s="7">
        <v>7810042</v>
      </c>
      <c r="D23" s="11">
        <v>1151444</v>
      </c>
      <c r="E23" s="5" t="s">
        <v>89</v>
      </c>
      <c r="F23" s="5" t="s">
        <v>90</v>
      </c>
      <c r="G23" s="5" t="s">
        <v>91</v>
      </c>
      <c r="H23" s="8">
        <v>13650</v>
      </c>
      <c r="I23" s="8">
        <v>682.5</v>
      </c>
      <c r="J23" s="8">
        <v>1160.25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>
        <f t="shared" si="0"/>
        <v>5</v>
      </c>
      <c r="Q23" s="10">
        <f t="shared" si="1"/>
        <v>8.5</v>
      </c>
      <c r="R23" s="10"/>
      <c r="S23" s="8"/>
      <c r="BJ23" s="8"/>
    </row>
    <row r="24" spans="1:62" ht="13.5" customHeight="1" x14ac:dyDescent="0.3">
      <c r="A24" s="5">
        <v>419</v>
      </c>
      <c r="B24" s="6" t="s">
        <v>15</v>
      </c>
      <c r="C24" s="7">
        <v>1208028</v>
      </c>
      <c r="D24" s="11">
        <v>1151688</v>
      </c>
      <c r="E24" s="5" t="s">
        <v>92</v>
      </c>
      <c r="F24" s="5" t="s">
        <v>93</v>
      </c>
      <c r="G24" s="5" t="s">
        <v>94</v>
      </c>
      <c r="H24" s="8">
        <v>2471.6999999999998</v>
      </c>
      <c r="I24" s="8">
        <v>123.59</v>
      </c>
      <c r="J24" s="8">
        <v>210.09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>
        <f t="shared" si="0"/>
        <v>5.0002022899219165</v>
      </c>
      <c r="Q24" s="10">
        <f t="shared" si="1"/>
        <v>8.4998179390702777</v>
      </c>
      <c r="R24" s="10"/>
      <c r="S24" s="8"/>
      <c r="BJ24" s="8"/>
    </row>
    <row r="25" spans="1:62" ht="13.5" customHeight="1" x14ac:dyDescent="0.3">
      <c r="A25" s="5">
        <v>419</v>
      </c>
      <c r="B25" s="6" t="s">
        <v>15</v>
      </c>
      <c r="C25" s="7">
        <v>1903063</v>
      </c>
      <c r="D25" s="11">
        <v>1156591</v>
      </c>
      <c r="E25" s="5" t="s">
        <v>95</v>
      </c>
      <c r="F25" s="5" t="s">
        <v>96</v>
      </c>
      <c r="G25" s="5" t="s">
        <v>97</v>
      </c>
      <c r="H25" s="8">
        <v>1750</v>
      </c>
      <c r="I25" s="8">
        <v>87.5</v>
      </c>
      <c r="J25" s="8">
        <v>148.75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>
        <f t="shared" si="0"/>
        <v>5</v>
      </c>
      <c r="Q25" s="10">
        <f t="shared" si="1"/>
        <v>8.5</v>
      </c>
      <c r="R25" s="10"/>
      <c r="S25" s="8"/>
      <c r="BJ25" s="8"/>
    </row>
    <row r="26" spans="1:62" ht="13.5" customHeight="1" x14ac:dyDescent="0.3">
      <c r="E26" s="5"/>
      <c r="F26" s="5"/>
      <c r="K26" s="8">
        <v>0</v>
      </c>
      <c r="BJ26" s="8"/>
    </row>
    <row r="27" spans="1:62" ht="13.5" customHeight="1" thickBot="1" x14ac:dyDescent="0.35">
      <c r="A27" s="12"/>
      <c r="B27" s="13"/>
      <c r="C27" s="14"/>
      <c r="D27" s="15"/>
      <c r="E27" s="12"/>
      <c r="F27" s="12"/>
      <c r="G27" s="12"/>
      <c r="H27" s="16">
        <f>SUM(H2:H25)</f>
        <v>74344.951428571439</v>
      </c>
      <c r="I27" s="16">
        <f>SUM(I2:I25)</f>
        <v>3506.53</v>
      </c>
      <c r="J27" s="16">
        <f>SUM(J2:J25)</f>
        <v>5961.08</v>
      </c>
      <c r="K27" s="16">
        <f>SUM(K3:K25)</f>
        <v>0</v>
      </c>
      <c r="L27" s="16">
        <f>SUM(L3:L25)</f>
        <v>0</v>
      </c>
      <c r="M27" s="16">
        <f>SUM(M3:M25)</f>
        <v>0</v>
      </c>
      <c r="N27" s="16">
        <f>SUM(N3:N25)</f>
        <v>0</v>
      </c>
      <c r="O27" s="16">
        <f>SUM(O3:O25)</f>
        <v>0</v>
      </c>
      <c r="BJ27" s="8"/>
    </row>
    <row r="28" spans="1:62" ht="13.5" customHeight="1" thickTop="1" x14ac:dyDescent="0.3">
      <c r="E28" s="5"/>
      <c r="F28" s="5"/>
      <c r="H28" s="8">
        <v>70130.38</v>
      </c>
      <c r="I28" s="8">
        <v>3506.5299999999997</v>
      </c>
      <c r="J28" s="8">
        <v>5961.08</v>
      </c>
      <c r="K28" s="8">
        <v>147.51</v>
      </c>
      <c r="BJ28" s="8"/>
    </row>
    <row r="29" spans="1:62" ht="13.5" customHeight="1" x14ac:dyDescent="0.3">
      <c r="E29" s="5"/>
      <c r="F29" s="5"/>
      <c r="H29" s="8">
        <f>+H28-H27</f>
        <v>-4214.5714285714348</v>
      </c>
      <c r="I29" s="8">
        <f>+I28-I27</f>
        <v>0</v>
      </c>
      <c r="J29" s="8">
        <f>+J28-J27</f>
        <v>0</v>
      </c>
      <c r="K29" s="8">
        <f>+K28-K27</f>
        <v>147.51</v>
      </c>
      <c r="BJ29" s="8"/>
    </row>
    <row r="31" spans="1:62" ht="13.5" customHeight="1" x14ac:dyDescent="0.3">
      <c r="A31" s="17" t="s">
        <v>98</v>
      </c>
      <c r="E31" s="5"/>
      <c r="F31" s="5"/>
      <c r="P31" s="18"/>
      <c r="Q31" s="18"/>
      <c r="BJ31" s="8"/>
    </row>
    <row r="32" spans="1:62" ht="13.5" customHeight="1" x14ac:dyDescent="0.3">
      <c r="A32" s="5">
        <v>419</v>
      </c>
      <c r="B32" s="6" t="s">
        <v>22</v>
      </c>
      <c r="C32" s="7">
        <v>1802028</v>
      </c>
      <c r="D32" s="11">
        <v>1152758</v>
      </c>
      <c r="E32" s="5" t="s">
        <v>29</v>
      </c>
      <c r="F32" s="5" t="s">
        <v>30</v>
      </c>
      <c r="G32" s="5" t="s">
        <v>31</v>
      </c>
      <c r="H32" s="8" t="e">
        <f>VLOOKUP(C32,'[3]Mar 2021'!$A$4:$N$15,11,FALSE)</f>
        <v>#N/A</v>
      </c>
      <c r="I32" s="8" t="e">
        <f>VLOOKUP(C32,'[3]Mar 2021'!$A$4:$N$15,12,FALSE)</f>
        <v>#N/A</v>
      </c>
      <c r="J32" s="8" t="e">
        <f>VLOOKUP(C32,'[3]Mar 2021'!$A$4:$N$15,13,FALSE)</f>
        <v>#N/A</v>
      </c>
      <c r="K32" s="8" t="e">
        <f>VLOOKUP(C32,'[3]Mar 2021'!$A$4:$N$15,14,FALSE)</f>
        <v>#N/A</v>
      </c>
      <c r="L32" s="8">
        <v>0</v>
      </c>
      <c r="M32" s="8">
        <v>0</v>
      </c>
      <c r="N32" s="8">
        <v>0</v>
      </c>
      <c r="O32" s="9">
        <v>0</v>
      </c>
      <c r="P32" s="10" t="e">
        <f>+I32/H32*100</f>
        <v>#N/A</v>
      </c>
      <c r="Q32" s="10" t="e">
        <f>+J32/H32*100</f>
        <v>#N/A</v>
      </c>
      <c r="R32" s="10"/>
      <c r="S32" s="8"/>
      <c r="BJ32" s="8"/>
    </row>
    <row r="33" spans="1:62" ht="13.5" customHeight="1" x14ac:dyDescent="0.3">
      <c r="A33" s="5">
        <v>419</v>
      </c>
      <c r="B33" s="6" t="s">
        <v>15</v>
      </c>
      <c r="C33" s="7">
        <v>1910021</v>
      </c>
      <c r="D33" s="11">
        <v>1157547</v>
      </c>
      <c r="E33" s="5" t="s">
        <v>71</v>
      </c>
      <c r="F33" s="5" t="s">
        <v>72</v>
      </c>
      <c r="G33" s="5" t="s">
        <v>73</v>
      </c>
      <c r="H33" s="8" t="e">
        <f>VLOOKUP(C33,'[1]Jan 2021'!$B$27:$L$37,5,FALSE)</f>
        <v>#N/A</v>
      </c>
      <c r="I33" s="8" t="e">
        <f>VLOOKUP(C33,'[1]Jan 2021'!$B$27:$L$37,7,FALSE)</f>
        <v>#N/A</v>
      </c>
      <c r="J33" s="8" t="e">
        <f>VLOOKUP(C33,'[1]Jan 2021'!$B$27:$L$37,9,FALSE)</f>
        <v>#N/A</v>
      </c>
      <c r="K33" s="8">
        <v>0</v>
      </c>
      <c r="L33" s="8">
        <v>0</v>
      </c>
      <c r="M33" s="8">
        <v>0</v>
      </c>
      <c r="N33" s="8">
        <v>0</v>
      </c>
      <c r="O33" s="9">
        <v>0</v>
      </c>
      <c r="P33" s="10" t="e">
        <f>+I33/H33*100</f>
        <v>#N/A</v>
      </c>
      <c r="Q33" s="10" t="e">
        <f>+J33/H33*100</f>
        <v>#N/A</v>
      </c>
      <c r="R33" s="10"/>
      <c r="S33" s="8"/>
      <c r="BJ33" s="8"/>
    </row>
    <row r="34" spans="1:62" ht="13.5" customHeight="1" x14ac:dyDescent="0.3">
      <c r="A34" s="5">
        <v>419</v>
      </c>
      <c r="B34" s="6" t="s">
        <v>22</v>
      </c>
      <c r="C34" s="7">
        <v>1403028</v>
      </c>
      <c r="D34" s="11">
        <v>1151425</v>
      </c>
      <c r="E34" s="5" t="s">
        <v>99</v>
      </c>
      <c r="F34" s="5" t="s">
        <v>100</v>
      </c>
      <c r="G34" s="5" t="s">
        <v>101</v>
      </c>
      <c r="H34" s="8" t="e">
        <f>VLOOKUP(C34,'[2]Dec 2020'!$B$27:$L$38,5,FALSE)</f>
        <v>#N/A</v>
      </c>
      <c r="I34" s="8" t="e">
        <f>VLOOKUP(C34,'[2]Dec 2020'!$B$27:$L$38,7,FALSE)</f>
        <v>#N/A</v>
      </c>
      <c r="J34" s="8" t="e">
        <f>VLOOKUP(C34,'[2]Dec 2020'!$B$27:$L$38,9,FALSE)</f>
        <v>#N/A</v>
      </c>
      <c r="K34" s="8">
        <v>0</v>
      </c>
      <c r="L34" s="8">
        <v>0</v>
      </c>
      <c r="M34" s="8">
        <v>0</v>
      </c>
      <c r="N34" s="8">
        <v>0</v>
      </c>
      <c r="O34" s="9">
        <v>0</v>
      </c>
      <c r="P34" s="10" t="e">
        <f>+I34/H34*100</f>
        <v>#N/A</v>
      </c>
      <c r="Q34" s="10" t="e">
        <f>+J34/H34*100</f>
        <v>#N/A</v>
      </c>
      <c r="R34" s="10"/>
      <c r="S34" s="8"/>
      <c r="BJ34" s="8"/>
    </row>
    <row r="35" spans="1:62" ht="13.5" customHeight="1" x14ac:dyDescent="0.3">
      <c r="A35" s="5">
        <v>419</v>
      </c>
      <c r="B35" s="6" t="s">
        <v>22</v>
      </c>
      <c r="C35" s="7">
        <v>807350</v>
      </c>
      <c r="D35" s="11">
        <v>1151426</v>
      </c>
      <c r="E35" s="5" t="s">
        <v>102</v>
      </c>
      <c r="F35" s="5" t="s">
        <v>103</v>
      </c>
      <c r="G35" s="5" t="s">
        <v>104</v>
      </c>
      <c r="H35" s="8" t="e">
        <f>VLOOKUP(C35,'[2]Dec 2020'!$B$27:$L$38,5,FALSE)</f>
        <v>#N/A</v>
      </c>
      <c r="I35" s="8" t="e">
        <f>VLOOKUP(C35,'[2]Dec 2020'!$B$27:$L$38,7,FALSE)</f>
        <v>#N/A</v>
      </c>
      <c r="J35" s="8" t="e">
        <f>VLOOKUP(C35,'[2]Dec 2020'!$B$27:$L$38,9,FALSE)</f>
        <v>#N/A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 t="e">
        <f>+I35/H35*100</f>
        <v>#N/A</v>
      </c>
      <c r="Q35" s="10" t="e">
        <f>+J35/H35*100</f>
        <v>#N/A</v>
      </c>
      <c r="R35" s="10"/>
      <c r="S35" s="8"/>
      <c r="BJ35" s="8"/>
    </row>
    <row r="36" spans="1:62" ht="13.5" customHeight="1" x14ac:dyDescent="0.3">
      <c r="A36" s="5">
        <v>5120</v>
      </c>
      <c r="B36" s="6" t="s">
        <v>22</v>
      </c>
      <c r="C36" s="7">
        <v>710266</v>
      </c>
      <c r="D36" s="11">
        <v>2044673</v>
      </c>
      <c r="E36" s="5" t="s">
        <v>105</v>
      </c>
      <c r="F36" s="5" t="s">
        <v>106</v>
      </c>
      <c r="G36" s="5" t="s">
        <v>107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9">
        <v>0</v>
      </c>
      <c r="P36" s="10"/>
      <c r="Q36" s="10"/>
      <c r="R36" s="10"/>
      <c r="S36" s="8"/>
      <c r="BJ36" s="8"/>
    </row>
    <row r="37" spans="1:62" ht="13.5" customHeight="1" x14ac:dyDescent="0.3">
      <c r="A37" s="5">
        <v>5120</v>
      </c>
      <c r="B37" s="6" t="s">
        <v>22</v>
      </c>
      <c r="C37" s="7">
        <v>1505021</v>
      </c>
      <c r="D37" s="11">
        <v>2044896</v>
      </c>
      <c r="E37" s="5" t="s">
        <v>108</v>
      </c>
      <c r="F37" s="5" t="s">
        <v>109</v>
      </c>
      <c r="G37" s="5" t="s">
        <v>110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2" ht="13.5" customHeight="1" x14ac:dyDescent="0.3">
      <c r="A38" s="5">
        <v>419</v>
      </c>
      <c r="B38" s="6" t="s">
        <v>22</v>
      </c>
      <c r="C38" s="7">
        <v>1711035</v>
      </c>
      <c r="D38" s="11">
        <v>1152493</v>
      </c>
      <c r="E38" s="5" t="s">
        <v>44</v>
      </c>
      <c r="F38" s="5" t="s">
        <v>45</v>
      </c>
      <c r="G38" s="5" t="s">
        <v>46</v>
      </c>
      <c r="H38" s="8" t="e">
        <f>VLOOKUP(C38,'[3]Feb 2021'!$A$4:$N$17,11,FALSE)</f>
        <v>#N/A</v>
      </c>
      <c r="I38" s="8" t="e">
        <f>VLOOKUP(C38,'[3]Feb 2021'!$A$4:$N$17,12,FALSE)</f>
        <v>#N/A</v>
      </c>
      <c r="J38" s="8" t="e">
        <f>VLOOKUP(C38,'[3]Feb 2021'!$A$4:$N$17,13,FALSE)</f>
        <v>#N/A</v>
      </c>
      <c r="K38" s="8" t="e">
        <f>VLOOKUP(C38,'[3]Feb 2021'!$A$4:$N$17,14,FALSE)</f>
        <v>#N/A</v>
      </c>
      <c r="L38" s="8">
        <v>0</v>
      </c>
      <c r="M38" s="8">
        <v>0</v>
      </c>
      <c r="N38" s="8">
        <v>0</v>
      </c>
      <c r="O38" s="9">
        <v>0</v>
      </c>
      <c r="P38" s="10" t="e">
        <f>+I38/H38*100</f>
        <v>#N/A</v>
      </c>
      <c r="Q38" s="10" t="e">
        <f>+J38/H38*100</f>
        <v>#N/A</v>
      </c>
      <c r="R38" s="10"/>
      <c r="S38" s="8"/>
      <c r="BJ38" s="8"/>
    </row>
    <row r="39" spans="1:62" ht="13.5" customHeight="1" x14ac:dyDescent="0.3">
      <c r="E39" s="5"/>
      <c r="F39" s="5"/>
      <c r="P39" s="18"/>
      <c r="Q39" s="18"/>
      <c r="BJ39" s="8"/>
    </row>
    <row r="40" spans="1:62" x14ac:dyDescent="0.3">
      <c r="A40" s="17"/>
      <c r="D40" s="11">
        <v>2002056</v>
      </c>
      <c r="E40" s="6" t="s">
        <v>111</v>
      </c>
      <c r="F40" s="6" t="s">
        <v>70</v>
      </c>
    </row>
    <row r="41" spans="1:62" ht="13.5" customHeight="1" x14ac:dyDescent="0.3">
      <c r="E41" s="5"/>
      <c r="F41" s="5"/>
      <c r="P41" s="18"/>
      <c r="Q41" s="18"/>
      <c r="BJ41" s="8"/>
    </row>
  </sheetData>
  <conditionalFormatting sqref="C24 C10:C11">
    <cfRule type="duplicateValues" dxfId="33" priority="1" stopIfTrue="1"/>
  </conditionalFormatting>
  <conditionalFormatting sqref="F24 F10:F11">
    <cfRule type="duplicateValues" dxfId="32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42"/>
  <sheetViews>
    <sheetView workbookViewId="0">
      <selection sqref="A1:IV65536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8" width="11.33203125" style="8" bestFit="1" customWidth="1"/>
    <col min="9" max="9" width="11.88671875" style="8" customWidth="1"/>
    <col min="10" max="10" width="11.554687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15458.01</v>
      </c>
      <c r="I2" s="8">
        <v>772.9</v>
      </c>
      <c r="J2" s="8">
        <v>1313.93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>
        <f t="shared" ref="P2:P25" si="0">+I2/H2*100</f>
        <v>4.9999967654309962</v>
      </c>
      <c r="Q2" s="10">
        <f t="shared" ref="Q2:Q25" si="1">+J2/H2*100</f>
        <v>8.4999945012326954</v>
      </c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15458.01</v>
      </c>
      <c r="I3" s="8">
        <v>772.9</v>
      </c>
      <c r="J3" s="8">
        <v>1313.93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>
        <f t="shared" si="0"/>
        <v>4.9999967654309962</v>
      </c>
      <c r="Q3" s="10">
        <f t="shared" si="1"/>
        <v>8.4999945012326954</v>
      </c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16758.009999999998</v>
      </c>
      <c r="I4" s="8">
        <v>837.9</v>
      </c>
      <c r="J4" s="8">
        <v>1424.43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>
        <f t="shared" si="0"/>
        <v>4.9999970163521805</v>
      </c>
      <c r="Q4" s="10">
        <f t="shared" si="1"/>
        <v>8.4999949277987064</v>
      </c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1908007</v>
      </c>
      <c r="D5" s="6">
        <v>1157344</v>
      </c>
      <c r="E5" s="5" t="s">
        <v>32</v>
      </c>
      <c r="F5" s="5" t="s">
        <v>33</v>
      </c>
      <c r="G5" s="5" t="s">
        <v>34</v>
      </c>
      <c r="H5" s="8">
        <v>38122.629999999997</v>
      </c>
      <c r="I5" s="8">
        <v>1906.13</v>
      </c>
      <c r="J5" s="8">
        <v>3240.42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>
        <f t="shared" si="0"/>
        <v>4.9999960653291762</v>
      </c>
      <c r="Q5" s="10">
        <f t="shared" si="1"/>
        <v>8.4999906879457168</v>
      </c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1407007</v>
      </c>
      <c r="D6" s="11">
        <v>1151431</v>
      </c>
      <c r="E6" s="5" t="s">
        <v>35</v>
      </c>
      <c r="F6" s="5" t="s">
        <v>36</v>
      </c>
      <c r="G6" s="5" t="s">
        <v>37</v>
      </c>
      <c r="H6" s="8">
        <v>38479.86</v>
      </c>
      <c r="I6" s="8">
        <v>1923.99</v>
      </c>
      <c r="J6" s="8">
        <v>3270.79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>
        <f t="shared" si="0"/>
        <v>4.9999922037138385</v>
      </c>
      <c r="Q6" s="10">
        <f t="shared" si="1"/>
        <v>8.500004937647903</v>
      </c>
      <c r="R6" s="10"/>
      <c r="S6" s="8"/>
      <c r="BJ6" s="8"/>
    </row>
    <row r="7" spans="1:76" ht="13.5" customHeight="1" x14ac:dyDescent="0.3">
      <c r="A7" s="5">
        <v>419</v>
      </c>
      <c r="B7" s="6" t="s">
        <v>22</v>
      </c>
      <c r="C7" s="7">
        <v>1801056</v>
      </c>
      <c r="D7" s="6">
        <v>1152702</v>
      </c>
      <c r="E7" s="6" t="s">
        <v>38</v>
      </c>
      <c r="F7" s="5" t="s">
        <v>39</v>
      </c>
      <c r="G7" s="6" t="s">
        <v>40</v>
      </c>
      <c r="H7" s="8">
        <v>29728.92</v>
      </c>
      <c r="I7" s="8">
        <v>1486.45</v>
      </c>
      <c r="J7" s="8">
        <v>2526.96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>
        <f t="shared" si="0"/>
        <v>5.000013454911918</v>
      </c>
      <c r="Q7" s="10">
        <f t="shared" si="1"/>
        <v>8.5000060547103633</v>
      </c>
      <c r="R7" s="10"/>
      <c r="S7" s="8"/>
      <c r="BQ7" s="8"/>
    </row>
    <row r="8" spans="1:76" ht="13.5" customHeight="1" x14ac:dyDescent="0.3">
      <c r="A8" s="5">
        <v>419</v>
      </c>
      <c r="B8" s="6" t="s">
        <v>22</v>
      </c>
      <c r="C8" s="7">
        <v>1908014</v>
      </c>
      <c r="D8" s="6">
        <v>1157345</v>
      </c>
      <c r="E8" s="5" t="s">
        <v>47</v>
      </c>
      <c r="F8" s="5" t="s">
        <v>48</v>
      </c>
      <c r="G8" s="5" t="s">
        <v>49</v>
      </c>
      <c r="H8" s="8">
        <v>38122.629999999997</v>
      </c>
      <c r="I8" s="8">
        <v>1906.13</v>
      </c>
      <c r="J8" s="8">
        <v>3240.42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>
        <f t="shared" si="0"/>
        <v>4.9999960653291762</v>
      </c>
      <c r="Q8" s="10">
        <f t="shared" si="1"/>
        <v>8.4999906879457168</v>
      </c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1104133</v>
      </c>
      <c r="D9" s="11">
        <v>1151436</v>
      </c>
      <c r="E9" s="5" t="s">
        <v>50</v>
      </c>
      <c r="F9" s="5" t="s">
        <v>51</v>
      </c>
      <c r="G9" s="5" t="s">
        <v>52</v>
      </c>
      <c r="H9" s="8">
        <v>61183.12</v>
      </c>
      <c r="I9" s="8">
        <v>3059.16</v>
      </c>
      <c r="J9" s="8">
        <v>5200.57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>
        <f t="shared" si="0"/>
        <v>5.0000065377509344</v>
      </c>
      <c r="Q9" s="10">
        <f t="shared" si="1"/>
        <v>8.5000078453011216</v>
      </c>
      <c r="R9" s="10"/>
      <c r="S9" s="8"/>
      <c r="BJ9" s="8"/>
    </row>
    <row r="10" spans="1:76" ht="13.5" customHeight="1" x14ac:dyDescent="0.3">
      <c r="A10" s="5">
        <v>419</v>
      </c>
      <c r="B10" s="6" t="s">
        <v>22</v>
      </c>
      <c r="C10" s="7">
        <v>1910042</v>
      </c>
      <c r="D10" s="6">
        <v>1157544</v>
      </c>
      <c r="E10" s="6" t="s">
        <v>53</v>
      </c>
      <c r="F10" s="5" t="s">
        <v>54</v>
      </c>
      <c r="G10" s="6" t="s">
        <v>55</v>
      </c>
      <c r="H10" s="8">
        <v>1260</v>
      </c>
      <c r="I10" s="8">
        <v>91.35</v>
      </c>
      <c r="J10" s="8">
        <v>155.30000000000001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>
        <f t="shared" si="0"/>
        <v>7.2499999999999991</v>
      </c>
      <c r="Q10" s="10">
        <f t="shared" si="1"/>
        <v>12.325396825396826</v>
      </c>
      <c r="R10" s="10"/>
      <c r="S10" s="8"/>
      <c r="BQ10" s="8"/>
    </row>
    <row r="11" spans="1:76" ht="13.5" customHeight="1" x14ac:dyDescent="0.3">
      <c r="A11" s="5">
        <v>419</v>
      </c>
      <c r="B11" s="6" t="s">
        <v>22</v>
      </c>
      <c r="C11" s="7">
        <v>1104091</v>
      </c>
      <c r="D11" s="11">
        <v>1151427</v>
      </c>
      <c r="E11" s="5" t="s">
        <v>56</v>
      </c>
      <c r="F11" s="5" t="s">
        <v>57</v>
      </c>
      <c r="G11" s="5" t="s">
        <v>58</v>
      </c>
      <c r="H11" s="8">
        <v>13773.34</v>
      </c>
      <c r="I11" s="8">
        <v>688.67</v>
      </c>
      <c r="J11" s="8">
        <v>1170.73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>
        <f>+I11/H11*100</f>
        <v>5.0000217812092052</v>
      </c>
      <c r="Q11" s="10">
        <f>+J11/H11*100</f>
        <v>8.4999716844280329</v>
      </c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7">
        <v>9002042</v>
      </c>
      <c r="D12" s="11">
        <v>1151437</v>
      </c>
      <c r="E12" s="5" t="s">
        <v>59</v>
      </c>
      <c r="F12" s="5" t="s">
        <v>60</v>
      </c>
      <c r="G12" s="5" t="s">
        <v>61</v>
      </c>
      <c r="H12" s="8">
        <v>21458.41</v>
      </c>
      <c r="I12" s="8">
        <v>1072.92</v>
      </c>
      <c r="J12" s="8">
        <v>1823.96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>
        <f t="shared" si="0"/>
        <v>4.9999976699112381</v>
      </c>
      <c r="Q12" s="10">
        <f t="shared" si="1"/>
        <v>8.4999773981390057</v>
      </c>
      <c r="R12" s="10"/>
      <c r="S12" s="8"/>
      <c r="BJ12" s="8"/>
    </row>
    <row r="13" spans="1:76" ht="13.5" customHeight="1" x14ac:dyDescent="0.3">
      <c r="A13" s="5">
        <v>419</v>
      </c>
      <c r="B13" s="6" t="s">
        <v>22</v>
      </c>
      <c r="C13" s="6">
        <v>2104007</v>
      </c>
      <c r="D13" s="6">
        <v>1165728</v>
      </c>
      <c r="E13" s="6" t="s">
        <v>27</v>
      </c>
      <c r="F13" s="5" t="s">
        <v>123</v>
      </c>
      <c r="G13" s="6" t="s">
        <v>124</v>
      </c>
      <c r="H13" s="8">
        <v>11881</v>
      </c>
      <c r="I13" s="8">
        <v>594.04999999999995</v>
      </c>
      <c r="J13" s="8">
        <v>1009.89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>
        <f>+I13/H13*100</f>
        <v>5</v>
      </c>
      <c r="Q13" s="10">
        <f>+J13/H13*100</f>
        <v>8.5000420839996629</v>
      </c>
      <c r="R13" s="10"/>
      <c r="S13" s="8"/>
      <c r="BQ13" s="8"/>
    </row>
    <row r="14" spans="1:76" ht="13.5" customHeight="1" x14ac:dyDescent="0.3">
      <c r="A14" s="5">
        <v>419</v>
      </c>
      <c r="B14" s="6" t="s">
        <v>15</v>
      </c>
      <c r="C14" s="7">
        <v>2006007</v>
      </c>
      <c r="D14" s="11">
        <v>1165125</v>
      </c>
      <c r="E14" s="5" t="s">
        <v>62</v>
      </c>
      <c r="F14" s="5" t="s">
        <v>63</v>
      </c>
      <c r="G14" s="5" t="s">
        <v>64</v>
      </c>
      <c r="H14" s="8">
        <v>6300</v>
      </c>
      <c r="I14" s="8">
        <v>315</v>
      </c>
      <c r="J14" s="8">
        <v>535.5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>
        <f t="shared" si="0"/>
        <v>5</v>
      </c>
      <c r="Q14" s="10">
        <f t="shared" si="1"/>
        <v>8.5</v>
      </c>
      <c r="R14" s="10"/>
      <c r="S14" s="8"/>
      <c r="BJ14" s="8"/>
    </row>
    <row r="15" spans="1:76" ht="13.5" customHeight="1" x14ac:dyDescent="0.3">
      <c r="A15" s="5">
        <v>419</v>
      </c>
      <c r="B15" s="6" t="s">
        <v>22</v>
      </c>
      <c r="C15" s="7">
        <v>811210</v>
      </c>
      <c r="D15" s="11">
        <v>1151428</v>
      </c>
      <c r="E15" s="5" t="s">
        <v>65</v>
      </c>
      <c r="F15" s="5" t="s">
        <v>66</v>
      </c>
      <c r="G15" s="5" t="s">
        <v>67</v>
      </c>
      <c r="H15" s="8">
        <v>3060.2</v>
      </c>
      <c r="I15" s="8">
        <v>247.17</v>
      </c>
      <c r="J15" s="8">
        <v>420.19</v>
      </c>
      <c r="K15" s="8">
        <v>0</v>
      </c>
      <c r="L15" s="8">
        <v>0</v>
      </c>
      <c r="M15" s="8">
        <v>0</v>
      </c>
      <c r="N15" s="8">
        <v>0</v>
      </c>
      <c r="O15" s="9">
        <v>0</v>
      </c>
      <c r="P15" s="10">
        <f t="shared" si="0"/>
        <v>8.0769230769230766</v>
      </c>
      <c r="Q15" s="10">
        <f t="shared" si="1"/>
        <v>13.730801908372003</v>
      </c>
      <c r="R15" s="10"/>
      <c r="S15" s="8"/>
      <c r="BJ15" s="8"/>
    </row>
    <row r="16" spans="1:76" ht="13.5" customHeight="1" x14ac:dyDescent="0.3">
      <c r="A16" s="5">
        <v>419</v>
      </c>
      <c r="B16" s="6" t="s">
        <v>22</v>
      </c>
      <c r="C16" s="7">
        <v>1602007</v>
      </c>
      <c r="D16" s="11">
        <v>1151434</v>
      </c>
      <c r="E16" s="5" t="s">
        <v>41</v>
      </c>
      <c r="F16" s="5" t="s">
        <v>42</v>
      </c>
      <c r="G16" s="5" t="s">
        <v>43</v>
      </c>
      <c r="H16" s="8">
        <v>1260</v>
      </c>
      <c r="I16" s="8">
        <v>63</v>
      </c>
      <c r="J16" s="8">
        <v>107.1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0">
        <f>+I16/H16*100</f>
        <v>5</v>
      </c>
      <c r="Q16" s="10">
        <f>+J16/H16*100</f>
        <v>8.5</v>
      </c>
      <c r="R16" s="10"/>
      <c r="S16" s="8"/>
      <c r="BJ16" s="8"/>
    </row>
    <row r="17" spans="1:69" ht="13.5" customHeight="1" x14ac:dyDescent="0.3">
      <c r="A17" s="5">
        <v>419</v>
      </c>
      <c r="B17" s="6" t="s">
        <v>22</v>
      </c>
      <c r="C17" s="7">
        <v>2002056</v>
      </c>
      <c r="D17" s="11">
        <v>1162384</v>
      </c>
      <c r="E17" s="5" t="s">
        <v>68</v>
      </c>
      <c r="F17" s="5" t="s">
        <v>69</v>
      </c>
      <c r="G17" s="5" t="s">
        <v>70</v>
      </c>
      <c r="H17" s="8">
        <v>3060.2</v>
      </c>
      <c r="I17" s="8">
        <v>153.01</v>
      </c>
      <c r="J17" s="8">
        <v>260.12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>
        <f t="shared" si="0"/>
        <v>5</v>
      </c>
      <c r="Q17" s="10">
        <f t="shared" si="1"/>
        <v>8.5000980328083138</v>
      </c>
      <c r="R17" s="10"/>
      <c r="S17" s="8"/>
      <c r="BJ17" s="8"/>
    </row>
    <row r="18" spans="1:69" ht="13.5" customHeight="1" x14ac:dyDescent="0.3">
      <c r="A18" s="5">
        <v>419</v>
      </c>
      <c r="B18" s="6" t="s">
        <v>22</v>
      </c>
      <c r="C18" s="7">
        <v>9205015</v>
      </c>
      <c r="D18" s="11">
        <v>1151430</v>
      </c>
      <c r="E18" s="5" t="s">
        <v>74</v>
      </c>
      <c r="F18" s="5" t="s">
        <v>75</v>
      </c>
      <c r="G18" s="5" t="s">
        <v>76</v>
      </c>
      <c r="H18" s="8">
        <v>11550</v>
      </c>
      <c r="I18" s="8">
        <v>852.47</v>
      </c>
      <c r="J18" s="8">
        <v>1449.2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>
        <f t="shared" si="0"/>
        <v>7.3806926406926401</v>
      </c>
      <c r="Q18" s="10">
        <f t="shared" si="1"/>
        <v>12.547186147186148</v>
      </c>
      <c r="R18" s="10"/>
      <c r="S18" s="8"/>
      <c r="BJ18" s="8"/>
    </row>
    <row r="19" spans="1:69" ht="13.5" customHeight="1" x14ac:dyDescent="0.3">
      <c r="A19" s="5">
        <v>419</v>
      </c>
      <c r="B19" s="6" t="s">
        <v>15</v>
      </c>
      <c r="C19" s="7">
        <v>1910028</v>
      </c>
      <c r="D19" s="11">
        <v>1157546</v>
      </c>
      <c r="E19" s="5" t="s">
        <v>77</v>
      </c>
      <c r="F19" s="5" t="s">
        <v>78</v>
      </c>
      <c r="G19" s="5" t="s">
        <v>79</v>
      </c>
      <c r="H19" s="8">
        <v>2100</v>
      </c>
      <c r="I19" s="8">
        <v>192.5</v>
      </c>
      <c r="J19" s="8">
        <v>327.25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>
        <f t="shared" si="0"/>
        <v>9.1666666666666661</v>
      </c>
      <c r="Q19" s="10">
        <f t="shared" si="1"/>
        <v>15.583333333333332</v>
      </c>
      <c r="R19" s="10"/>
      <c r="S19" s="8"/>
      <c r="BJ19" s="8"/>
    </row>
    <row r="20" spans="1:69" ht="13.5" customHeight="1" x14ac:dyDescent="0.3">
      <c r="A20" s="5">
        <v>419</v>
      </c>
      <c r="B20" s="6" t="s">
        <v>22</v>
      </c>
      <c r="C20" s="7">
        <v>910056</v>
      </c>
      <c r="D20" s="11">
        <v>1151439</v>
      </c>
      <c r="E20" s="5" t="s">
        <v>80</v>
      </c>
      <c r="F20" s="5" t="s">
        <v>81</v>
      </c>
      <c r="G20" s="5" t="s">
        <v>82</v>
      </c>
      <c r="H20" s="8">
        <v>5617.5</v>
      </c>
      <c r="I20" s="8">
        <v>401.26</v>
      </c>
      <c r="J20" s="8">
        <v>682.13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>
        <f t="shared" si="0"/>
        <v>7.1430351579884279</v>
      </c>
      <c r="Q20" s="10">
        <f t="shared" si="1"/>
        <v>12.142946150422786</v>
      </c>
      <c r="R20" s="10"/>
      <c r="S20" s="8"/>
      <c r="AZ20" s="8"/>
      <c r="BJ20" s="8"/>
    </row>
    <row r="21" spans="1:69" ht="13.5" customHeight="1" x14ac:dyDescent="0.3">
      <c r="A21" s="5">
        <v>419</v>
      </c>
      <c r="B21" s="6" t="s">
        <v>22</v>
      </c>
      <c r="C21" s="7">
        <v>1501007</v>
      </c>
      <c r="D21" s="11">
        <v>1151429</v>
      </c>
      <c r="E21" s="5" t="s">
        <v>83</v>
      </c>
      <c r="F21" s="5" t="s">
        <v>84</v>
      </c>
      <c r="G21" s="5" t="s">
        <v>85</v>
      </c>
      <c r="H21" s="8">
        <v>3442.73</v>
      </c>
      <c r="I21" s="8">
        <v>304.54999999999995</v>
      </c>
      <c r="J21" s="8">
        <v>517.73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>
        <f t="shared" si="0"/>
        <v>8.8461773069627867</v>
      </c>
      <c r="Q21" s="10">
        <f t="shared" si="1"/>
        <v>15.038356188257577</v>
      </c>
      <c r="R21" s="10"/>
      <c r="S21" s="8"/>
      <c r="BJ21" s="8"/>
    </row>
    <row r="22" spans="1:69" ht="13.5" customHeight="1" x14ac:dyDescent="0.3">
      <c r="A22" s="5">
        <v>419</v>
      </c>
      <c r="B22" s="6" t="s">
        <v>22</v>
      </c>
      <c r="C22" s="7">
        <v>404761</v>
      </c>
      <c r="D22" s="11">
        <v>1151441</v>
      </c>
      <c r="E22" s="5" t="s">
        <v>86</v>
      </c>
      <c r="F22" s="5" t="s">
        <v>87</v>
      </c>
      <c r="G22" s="5" t="s">
        <v>88</v>
      </c>
      <c r="H22" s="8">
        <v>2471.6999999999998</v>
      </c>
      <c r="I22" s="8">
        <v>185.38</v>
      </c>
      <c r="J22" s="8">
        <v>315.14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>
        <f t="shared" si="0"/>
        <v>7.5001011449609578</v>
      </c>
      <c r="Q22" s="10">
        <f t="shared" si="1"/>
        <v>12.74992919852733</v>
      </c>
      <c r="R22" s="10"/>
      <c r="S22" s="8"/>
      <c r="BJ22" s="8"/>
    </row>
    <row r="23" spans="1:69" ht="13.5" customHeight="1" x14ac:dyDescent="0.3">
      <c r="A23" s="5">
        <v>419</v>
      </c>
      <c r="B23" s="6" t="s">
        <v>22</v>
      </c>
      <c r="C23" s="7">
        <v>7810042</v>
      </c>
      <c r="D23" s="11">
        <v>1151444</v>
      </c>
      <c r="E23" s="5" t="s">
        <v>89</v>
      </c>
      <c r="F23" s="5" t="s">
        <v>90</v>
      </c>
      <c r="G23" s="5" t="s">
        <v>91</v>
      </c>
      <c r="H23" s="8">
        <v>13650</v>
      </c>
      <c r="I23" s="8">
        <v>1007.47</v>
      </c>
      <c r="J23" s="8">
        <v>1712.69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>
        <f t="shared" si="0"/>
        <v>7.3807326007326006</v>
      </c>
      <c r="Q23" s="10">
        <f t="shared" si="1"/>
        <v>12.547179487179488</v>
      </c>
      <c r="R23" s="10"/>
      <c r="S23" s="8"/>
      <c r="BJ23" s="8"/>
    </row>
    <row r="24" spans="1:69" ht="13.5" customHeight="1" x14ac:dyDescent="0.3">
      <c r="A24" s="5">
        <v>419</v>
      </c>
      <c r="B24" s="6" t="s">
        <v>15</v>
      </c>
      <c r="C24" s="7">
        <v>1208028</v>
      </c>
      <c r="D24" s="11">
        <v>1151688</v>
      </c>
      <c r="E24" s="5" t="s">
        <v>92</v>
      </c>
      <c r="F24" s="5" t="s">
        <v>93</v>
      </c>
      <c r="G24" s="5" t="s">
        <v>94</v>
      </c>
      <c r="H24" s="8">
        <v>2471.6999999999998</v>
      </c>
      <c r="I24" s="8">
        <v>226.57999999999998</v>
      </c>
      <c r="J24" s="8">
        <v>385.17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>
        <f t="shared" si="0"/>
        <v>9.1669701015495395</v>
      </c>
      <c r="Q24" s="10">
        <f t="shared" si="1"/>
        <v>15.583201844884091</v>
      </c>
      <c r="R24" s="10"/>
      <c r="S24" s="8"/>
      <c r="BJ24" s="8"/>
    </row>
    <row r="25" spans="1:69" ht="13.5" customHeight="1" x14ac:dyDescent="0.3">
      <c r="A25" s="5">
        <v>419</v>
      </c>
      <c r="B25" s="6" t="s">
        <v>15</v>
      </c>
      <c r="C25" s="7">
        <v>1903063</v>
      </c>
      <c r="D25" s="11">
        <v>1156591</v>
      </c>
      <c r="E25" s="5" t="s">
        <v>95</v>
      </c>
      <c r="F25" s="5" t="s">
        <v>96</v>
      </c>
      <c r="G25" s="5" t="s">
        <v>97</v>
      </c>
      <c r="H25" s="8">
        <v>2100</v>
      </c>
      <c r="I25" s="8">
        <v>210</v>
      </c>
      <c r="J25" s="8">
        <v>357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>
        <f t="shared" si="0"/>
        <v>10</v>
      </c>
      <c r="Q25" s="10">
        <f t="shared" si="1"/>
        <v>17</v>
      </c>
      <c r="R25" s="10"/>
      <c r="S25" s="8"/>
      <c r="BJ25" s="8"/>
    </row>
    <row r="26" spans="1:69" ht="13.5" customHeight="1" x14ac:dyDescent="0.3">
      <c r="E26" s="5"/>
      <c r="F26" s="5"/>
      <c r="K26" s="8">
        <v>0</v>
      </c>
      <c r="BJ26" s="8"/>
    </row>
    <row r="27" spans="1:69" ht="13.5" customHeight="1" thickBot="1" x14ac:dyDescent="0.35">
      <c r="A27" s="12"/>
      <c r="B27" s="13"/>
      <c r="C27" s="14"/>
      <c r="D27" s="15"/>
      <c r="E27" s="12"/>
      <c r="F27" s="12"/>
      <c r="G27" s="12"/>
      <c r="H27" s="16">
        <f t="shared" ref="H27:O27" si="2">SUM(H2:H25)</f>
        <v>358767.97000000003</v>
      </c>
      <c r="I27" s="16">
        <f t="shared" si="2"/>
        <v>19270.940000000002</v>
      </c>
      <c r="J27" s="16">
        <f t="shared" si="2"/>
        <v>32760.549999999988</v>
      </c>
      <c r="K27" s="16">
        <f t="shared" si="2"/>
        <v>0</v>
      </c>
      <c r="L27" s="16">
        <f t="shared" si="2"/>
        <v>0</v>
      </c>
      <c r="M27" s="16">
        <f t="shared" si="2"/>
        <v>0</v>
      </c>
      <c r="N27" s="16">
        <f t="shared" si="2"/>
        <v>0</v>
      </c>
      <c r="O27" s="16">
        <f t="shared" si="2"/>
        <v>0</v>
      </c>
      <c r="BJ27" s="8"/>
    </row>
    <row r="28" spans="1:69" ht="13.5" customHeight="1" thickTop="1" x14ac:dyDescent="0.3">
      <c r="E28" s="5"/>
      <c r="F28" s="5"/>
      <c r="H28" s="8">
        <v>301683.94</v>
      </c>
      <c r="I28" s="8">
        <v>15112.55</v>
      </c>
      <c r="J28" s="8">
        <v>25691.329999999998</v>
      </c>
      <c r="BJ28" s="8"/>
    </row>
    <row r="29" spans="1:69" ht="13.5" customHeight="1" x14ac:dyDescent="0.3">
      <c r="E29" s="5"/>
      <c r="F29" s="5"/>
      <c r="H29" s="8">
        <f>+H28-H27</f>
        <v>-57084.030000000028</v>
      </c>
      <c r="I29" s="8">
        <f>+I28-I27</f>
        <v>-4158.3900000000031</v>
      </c>
      <c r="J29" s="8">
        <f>+J28-J27</f>
        <v>-7069.2199999999903</v>
      </c>
      <c r="K29" s="8">
        <f>+K28-K27</f>
        <v>0</v>
      </c>
      <c r="BJ29" s="8"/>
    </row>
    <row r="30" spans="1:69" x14ac:dyDescent="0.3">
      <c r="H30" s="8">
        <v>57084.03</v>
      </c>
      <c r="I30" s="8">
        <v>4158.3900000000003</v>
      </c>
      <c r="J30" s="8">
        <v>7069.2200000000012</v>
      </c>
    </row>
    <row r="31" spans="1:69" ht="13.5" customHeight="1" x14ac:dyDescent="0.3">
      <c r="A31" s="17" t="s">
        <v>98</v>
      </c>
      <c r="E31" s="5"/>
      <c r="F31" s="5"/>
      <c r="P31" s="18"/>
      <c r="Q31" s="18"/>
      <c r="BJ31" s="8"/>
    </row>
    <row r="32" spans="1:69" ht="13.5" customHeight="1" x14ac:dyDescent="0.3">
      <c r="A32" s="5">
        <v>419</v>
      </c>
      <c r="B32" s="6" t="s">
        <v>22</v>
      </c>
      <c r="C32" s="7">
        <v>1910035</v>
      </c>
      <c r="D32" s="6">
        <v>1157545</v>
      </c>
      <c r="E32" s="6" t="s">
        <v>26</v>
      </c>
      <c r="F32" s="5" t="s">
        <v>27</v>
      </c>
      <c r="G32" s="6" t="s">
        <v>28</v>
      </c>
      <c r="H32" s="8" t="e">
        <f>VLOOKUP(C32,'[3]Apr 2021'!$B$4:$N$15,11,FALSE)</f>
        <v>#N/A</v>
      </c>
      <c r="I32" s="8" t="e">
        <f>VLOOKUP(C32,'[3]Apr 2021'!$B$4:$N$15,12,FALSE)</f>
        <v>#N/A</v>
      </c>
      <c r="J32" s="8" t="e">
        <f>VLOOKUP(C32,'[3]Apr 2021'!$B$4:$N$15,13,FALSE)</f>
        <v>#N/A</v>
      </c>
      <c r="K32" s="8">
        <v>0</v>
      </c>
      <c r="L32" s="8">
        <v>0</v>
      </c>
      <c r="M32" s="8">
        <v>0</v>
      </c>
      <c r="N32" s="8">
        <v>0</v>
      </c>
      <c r="O32" s="9">
        <v>0</v>
      </c>
      <c r="P32" s="10" t="e">
        <f>+I32/H32*100</f>
        <v>#N/A</v>
      </c>
      <c r="Q32" s="10" t="e">
        <f>+J32/H32*100</f>
        <v>#N/A</v>
      </c>
      <c r="R32" s="10"/>
      <c r="S32" s="8"/>
      <c r="BQ32" s="8"/>
    </row>
    <row r="33" spans="1:62" ht="13.5" customHeight="1" x14ac:dyDescent="0.3">
      <c r="A33" s="5">
        <v>419</v>
      </c>
      <c r="B33" s="6" t="s">
        <v>22</v>
      </c>
      <c r="C33" s="7">
        <v>1802028</v>
      </c>
      <c r="D33" s="11">
        <v>1152758</v>
      </c>
      <c r="E33" s="5" t="s">
        <v>29</v>
      </c>
      <c r="F33" s="5" t="s">
        <v>30</v>
      </c>
      <c r="G33" s="5" t="s">
        <v>31</v>
      </c>
      <c r="H33" s="8" t="e">
        <f>VLOOKUP(C33,'[3]Mar 2021'!$A$4:$N$15,11,FALSE)</f>
        <v>#N/A</v>
      </c>
      <c r="I33" s="8" t="e">
        <f>VLOOKUP(C33,'[3]Mar 2021'!$A$4:$N$15,12,FALSE)</f>
        <v>#N/A</v>
      </c>
      <c r="J33" s="8" t="e">
        <f>VLOOKUP(C33,'[3]Mar 2021'!$A$4:$N$15,13,FALSE)</f>
        <v>#N/A</v>
      </c>
      <c r="K33" s="8" t="e">
        <f>VLOOKUP(C33,'[3]Mar 2021'!$A$4:$N$15,14,FALSE)</f>
        <v>#N/A</v>
      </c>
      <c r="L33" s="8">
        <v>0</v>
      </c>
      <c r="M33" s="8">
        <v>0</v>
      </c>
      <c r="N33" s="8">
        <v>0</v>
      </c>
      <c r="O33" s="9">
        <v>0</v>
      </c>
      <c r="P33" s="10" t="e">
        <f>+I33/H33*100</f>
        <v>#N/A</v>
      </c>
      <c r="Q33" s="10" t="e">
        <f>+J33/H33*100</f>
        <v>#N/A</v>
      </c>
      <c r="R33" s="10"/>
      <c r="S33" s="8"/>
      <c r="BJ33" s="8"/>
    </row>
    <row r="34" spans="1:62" ht="13.5" customHeight="1" x14ac:dyDescent="0.3">
      <c r="A34" s="5">
        <v>419</v>
      </c>
      <c r="B34" s="6" t="s">
        <v>15</v>
      </c>
      <c r="C34" s="7">
        <v>1910021</v>
      </c>
      <c r="D34" s="11">
        <v>1157547</v>
      </c>
      <c r="E34" s="5" t="s">
        <v>71</v>
      </c>
      <c r="F34" s="5" t="s">
        <v>72</v>
      </c>
      <c r="G34" s="5" t="s">
        <v>73</v>
      </c>
      <c r="H34" s="8" t="e">
        <f>VLOOKUP(C34,'[1]Jan 2021'!$B$27:$L$37,5,FALSE)</f>
        <v>#N/A</v>
      </c>
      <c r="I34" s="8" t="e">
        <f>VLOOKUP(C34,'[1]Jan 2021'!$B$27:$L$37,7,FALSE)</f>
        <v>#N/A</v>
      </c>
      <c r="J34" s="8" t="e">
        <f>VLOOKUP(C34,'[1]Jan 2021'!$B$27:$L$37,9,FALSE)</f>
        <v>#N/A</v>
      </c>
      <c r="K34" s="8">
        <v>0</v>
      </c>
      <c r="L34" s="8">
        <v>0</v>
      </c>
      <c r="M34" s="8">
        <v>0</v>
      </c>
      <c r="N34" s="8">
        <v>0</v>
      </c>
      <c r="O34" s="9">
        <v>0</v>
      </c>
      <c r="P34" s="10" t="e">
        <f>+I34/H34*100</f>
        <v>#N/A</v>
      </c>
      <c r="Q34" s="10" t="e">
        <f>+J34/H34*100</f>
        <v>#N/A</v>
      </c>
      <c r="R34" s="10"/>
      <c r="S34" s="8"/>
      <c r="BJ34" s="8"/>
    </row>
    <row r="35" spans="1:62" ht="13.5" customHeight="1" x14ac:dyDescent="0.3">
      <c r="A35" s="5">
        <v>419</v>
      </c>
      <c r="B35" s="6" t="s">
        <v>22</v>
      </c>
      <c r="C35" s="7">
        <v>1403028</v>
      </c>
      <c r="D35" s="11">
        <v>1151425</v>
      </c>
      <c r="E35" s="5" t="s">
        <v>99</v>
      </c>
      <c r="F35" s="5" t="s">
        <v>100</v>
      </c>
      <c r="G35" s="5" t="s">
        <v>101</v>
      </c>
      <c r="H35" s="8" t="e">
        <f>VLOOKUP(C35,'[2]Dec 2020'!$B$27:$L$38,5,FALSE)</f>
        <v>#N/A</v>
      </c>
      <c r="I35" s="8" t="e">
        <f>VLOOKUP(C35,'[2]Dec 2020'!$B$27:$L$38,7,FALSE)</f>
        <v>#N/A</v>
      </c>
      <c r="J35" s="8" t="e">
        <f>VLOOKUP(C35,'[2]Dec 2020'!$B$27:$L$38,9,FALSE)</f>
        <v>#N/A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 t="e">
        <f>+I35/H35*100</f>
        <v>#N/A</v>
      </c>
      <c r="Q35" s="10" t="e">
        <f>+J35/H35*100</f>
        <v>#N/A</v>
      </c>
      <c r="R35" s="10"/>
      <c r="S35" s="8"/>
      <c r="BJ35" s="8"/>
    </row>
    <row r="36" spans="1:62" ht="13.5" customHeight="1" x14ac:dyDescent="0.3">
      <c r="A36" s="5">
        <v>419</v>
      </c>
      <c r="B36" s="6" t="s">
        <v>22</v>
      </c>
      <c r="C36" s="7">
        <v>807350</v>
      </c>
      <c r="D36" s="11">
        <v>1151426</v>
      </c>
      <c r="E36" s="5" t="s">
        <v>102</v>
      </c>
      <c r="F36" s="5" t="s">
        <v>103</v>
      </c>
      <c r="G36" s="5" t="s">
        <v>104</v>
      </c>
      <c r="H36" s="8" t="e">
        <f>VLOOKUP(C36,'[2]Dec 2020'!$B$27:$L$38,5,FALSE)</f>
        <v>#N/A</v>
      </c>
      <c r="I36" s="8" t="e">
        <f>VLOOKUP(C36,'[2]Dec 2020'!$B$27:$L$38,7,FALSE)</f>
        <v>#N/A</v>
      </c>
      <c r="J36" s="8" t="e">
        <f>VLOOKUP(C36,'[2]Dec 2020'!$B$27:$L$38,9,FALSE)</f>
        <v>#N/A</v>
      </c>
      <c r="K36" s="8">
        <v>0</v>
      </c>
      <c r="L36" s="8">
        <v>0</v>
      </c>
      <c r="M36" s="8">
        <v>0</v>
      </c>
      <c r="N36" s="8">
        <v>0</v>
      </c>
      <c r="O36" s="9">
        <v>0</v>
      </c>
      <c r="P36" s="10" t="e">
        <f>+I36/H36*100</f>
        <v>#N/A</v>
      </c>
      <c r="Q36" s="10" t="e">
        <f>+J36/H36*100</f>
        <v>#N/A</v>
      </c>
      <c r="R36" s="10"/>
      <c r="S36" s="8"/>
      <c r="BJ36" s="8"/>
    </row>
    <row r="37" spans="1:62" ht="13.5" customHeight="1" x14ac:dyDescent="0.3">
      <c r="A37" s="5">
        <v>5120</v>
      </c>
      <c r="B37" s="6" t="s">
        <v>22</v>
      </c>
      <c r="C37" s="7">
        <v>710266</v>
      </c>
      <c r="D37" s="11">
        <v>2044673</v>
      </c>
      <c r="E37" s="5" t="s">
        <v>105</v>
      </c>
      <c r="F37" s="5" t="s">
        <v>106</v>
      </c>
      <c r="G37" s="5" t="s">
        <v>107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2" ht="13.5" customHeight="1" x14ac:dyDescent="0.3">
      <c r="A38" s="5">
        <v>5120</v>
      </c>
      <c r="B38" s="6" t="s">
        <v>22</v>
      </c>
      <c r="C38" s="7">
        <v>1505021</v>
      </c>
      <c r="D38" s="11">
        <v>2044896</v>
      </c>
      <c r="E38" s="5" t="s">
        <v>108</v>
      </c>
      <c r="F38" s="5" t="s">
        <v>109</v>
      </c>
      <c r="G38" s="5" t="s">
        <v>110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9">
        <v>0</v>
      </c>
      <c r="P38" s="10"/>
      <c r="Q38" s="10"/>
      <c r="R38" s="10"/>
      <c r="S38" s="8"/>
      <c r="BJ38" s="8"/>
    </row>
    <row r="39" spans="1:62" ht="13.5" customHeight="1" x14ac:dyDescent="0.3">
      <c r="A39" s="5">
        <v>419</v>
      </c>
      <c r="B39" s="6" t="s">
        <v>22</v>
      </c>
      <c r="C39" s="7">
        <v>1711035</v>
      </c>
      <c r="D39" s="11">
        <v>1152493</v>
      </c>
      <c r="E39" s="5" t="s">
        <v>44</v>
      </c>
      <c r="F39" s="5" t="s">
        <v>45</v>
      </c>
      <c r="G39" s="5" t="s">
        <v>46</v>
      </c>
      <c r="H39" s="8" t="e">
        <f>VLOOKUP(C39,'[3]Feb 2021'!$A$4:$N$17,11,FALSE)</f>
        <v>#N/A</v>
      </c>
      <c r="I39" s="8" t="e">
        <f>VLOOKUP(C39,'[3]Feb 2021'!$A$4:$N$17,12,FALSE)</f>
        <v>#N/A</v>
      </c>
      <c r="J39" s="8" t="e">
        <f>VLOOKUP(C39,'[3]Feb 2021'!$A$4:$N$17,13,FALSE)</f>
        <v>#N/A</v>
      </c>
      <c r="K39" s="8" t="e">
        <f>VLOOKUP(C39,'[3]Feb 2021'!$A$4:$N$17,14,FALSE)</f>
        <v>#N/A</v>
      </c>
      <c r="L39" s="8">
        <v>0</v>
      </c>
      <c r="M39" s="8">
        <v>0</v>
      </c>
      <c r="N39" s="8">
        <v>0</v>
      </c>
      <c r="O39" s="9">
        <v>0</v>
      </c>
      <c r="P39" s="10" t="e">
        <f>+I39/H39*100</f>
        <v>#N/A</v>
      </c>
      <c r="Q39" s="10" t="e">
        <f>+J39/H39*100</f>
        <v>#N/A</v>
      </c>
      <c r="R39" s="10"/>
      <c r="S39" s="8"/>
      <c r="BJ39" s="8"/>
    </row>
    <row r="40" spans="1:62" ht="13.5" customHeight="1" x14ac:dyDescent="0.3">
      <c r="E40" s="5"/>
      <c r="F40" s="5"/>
      <c r="P40" s="18"/>
      <c r="Q40" s="18"/>
      <c r="BJ40" s="8"/>
    </row>
    <row r="41" spans="1:62" x14ac:dyDescent="0.3">
      <c r="A41" s="17"/>
      <c r="D41" s="11">
        <v>2002056</v>
      </c>
      <c r="E41" s="6" t="s">
        <v>111</v>
      </c>
      <c r="F41" s="6" t="s">
        <v>70</v>
      </c>
    </row>
    <row r="42" spans="1:62" ht="13.5" customHeight="1" x14ac:dyDescent="0.3">
      <c r="E42" s="5"/>
      <c r="F42" s="5"/>
      <c r="P42" s="18"/>
      <c r="Q42" s="18"/>
      <c r="BJ42" s="8"/>
    </row>
  </sheetData>
  <conditionalFormatting sqref="C24 C9:C10">
    <cfRule type="duplicateValues" dxfId="31" priority="1" stopIfTrue="1"/>
  </conditionalFormatting>
  <conditionalFormatting sqref="F24 F9:F10">
    <cfRule type="duplicateValues" dxfId="30" priority="2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42"/>
  <sheetViews>
    <sheetView workbookViewId="0">
      <selection sqref="A1:IV65536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15458.01</v>
      </c>
      <c r="I2" s="8">
        <v>772.9</v>
      </c>
      <c r="J2" s="8">
        <v>1313.93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>
        <f>+I2/H2*100</f>
        <v>4.9999967654309962</v>
      </c>
      <c r="Q2" s="10">
        <f>+J2/H2*100</f>
        <v>8.4999945012326954</v>
      </c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15458.01</v>
      </c>
      <c r="I3" s="8">
        <v>772.9</v>
      </c>
      <c r="J3" s="8">
        <v>1313.93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>
        <f t="shared" ref="P3:P25" si="0">+I3/H3*100</f>
        <v>4.9999967654309962</v>
      </c>
      <c r="Q3" s="10">
        <f t="shared" ref="Q3:Q25" si="1">+J3/H3*100</f>
        <v>8.4999945012326954</v>
      </c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16758.009999999998</v>
      </c>
      <c r="I4" s="8">
        <v>837.9</v>
      </c>
      <c r="J4" s="8">
        <v>1424.43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>
        <f t="shared" si="0"/>
        <v>4.9999970163521805</v>
      </c>
      <c r="Q4" s="10">
        <f t="shared" si="1"/>
        <v>8.4999949277987064</v>
      </c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1908007</v>
      </c>
      <c r="D5" s="6">
        <v>1157344</v>
      </c>
      <c r="E5" s="5" t="s">
        <v>32</v>
      </c>
      <c r="F5" s="5" t="s">
        <v>33</v>
      </c>
      <c r="G5" s="5" t="s">
        <v>34</v>
      </c>
      <c r="H5" s="8">
        <v>38122.629999999997</v>
      </c>
      <c r="I5" s="8">
        <v>1906.13</v>
      </c>
      <c r="J5" s="8">
        <v>3240.42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>
        <f t="shared" si="0"/>
        <v>4.9999960653291762</v>
      </c>
      <c r="Q5" s="10">
        <f t="shared" si="1"/>
        <v>8.4999906879457168</v>
      </c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1407007</v>
      </c>
      <c r="D6" s="11">
        <v>1151431</v>
      </c>
      <c r="E6" s="5" t="s">
        <v>35</v>
      </c>
      <c r="F6" s="5" t="s">
        <v>36</v>
      </c>
      <c r="G6" s="5" t="s">
        <v>37</v>
      </c>
      <c r="H6" s="8">
        <v>38479.86</v>
      </c>
      <c r="I6" s="8">
        <v>1923.99</v>
      </c>
      <c r="J6" s="8">
        <v>3270.79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>
        <f t="shared" si="0"/>
        <v>4.9999922037138385</v>
      </c>
      <c r="Q6" s="10">
        <f t="shared" si="1"/>
        <v>8.500004937647903</v>
      </c>
      <c r="R6" s="10"/>
      <c r="S6" s="8"/>
      <c r="BJ6" s="8"/>
    </row>
    <row r="7" spans="1:76" ht="13.5" customHeight="1" x14ac:dyDescent="0.3">
      <c r="A7" s="5">
        <v>419</v>
      </c>
      <c r="B7" s="6" t="s">
        <v>22</v>
      </c>
      <c r="C7" s="7">
        <v>1801056</v>
      </c>
      <c r="D7" s="6">
        <v>1152702</v>
      </c>
      <c r="E7" s="6" t="s">
        <v>38</v>
      </c>
      <c r="F7" s="5" t="s">
        <v>39</v>
      </c>
      <c r="G7" s="6" t="s">
        <v>40</v>
      </c>
      <c r="H7" s="8">
        <v>29728.92</v>
      </c>
      <c r="I7" s="8">
        <v>1486.45</v>
      </c>
      <c r="J7" s="8">
        <v>2526.96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>
        <f t="shared" si="0"/>
        <v>5.000013454911918</v>
      </c>
      <c r="Q7" s="10">
        <f t="shared" si="1"/>
        <v>8.5000060547103633</v>
      </c>
      <c r="R7" s="10"/>
      <c r="S7" s="8"/>
      <c r="BQ7" s="8"/>
    </row>
    <row r="8" spans="1:76" ht="13.5" customHeight="1" x14ac:dyDescent="0.3">
      <c r="A8" s="5">
        <v>419</v>
      </c>
      <c r="B8" s="6" t="s">
        <v>22</v>
      </c>
      <c r="C8" s="7">
        <v>1908014</v>
      </c>
      <c r="D8" s="6">
        <v>1157345</v>
      </c>
      <c r="E8" s="5" t="s">
        <v>47</v>
      </c>
      <c r="F8" s="5" t="s">
        <v>48</v>
      </c>
      <c r="G8" s="5" t="s">
        <v>49</v>
      </c>
      <c r="H8" s="8">
        <v>38122.629999999997</v>
      </c>
      <c r="I8" s="8">
        <v>1906.13</v>
      </c>
      <c r="J8" s="8">
        <v>3240.42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>
        <f t="shared" si="0"/>
        <v>4.9999960653291762</v>
      </c>
      <c r="Q8" s="10">
        <f t="shared" si="1"/>
        <v>8.4999906879457168</v>
      </c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1104133</v>
      </c>
      <c r="D9" s="11">
        <v>1151436</v>
      </c>
      <c r="E9" s="5" t="s">
        <v>50</v>
      </c>
      <c r="F9" s="5" t="s">
        <v>51</v>
      </c>
      <c r="G9" s="5" t="s">
        <v>52</v>
      </c>
      <c r="H9" s="8">
        <v>61183.12</v>
      </c>
      <c r="I9" s="8">
        <v>3059.16</v>
      </c>
      <c r="J9" s="8">
        <v>5200.57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>
        <f t="shared" si="0"/>
        <v>5.0000065377509344</v>
      </c>
      <c r="Q9" s="10">
        <f t="shared" si="1"/>
        <v>8.5000078453011216</v>
      </c>
      <c r="R9" s="10"/>
      <c r="S9" s="8"/>
      <c r="BJ9" s="8"/>
    </row>
    <row r="10" spans="1:76" ht="13.5" customHeight="1" x14ac:dyDescent="0.3">
      <c r="A10" s="5">
        <v>419</v>
      </c>
      <c r="B10" s="6" t="s">
        <v>22</v>
      </c>
      <c r="C10" s="7">
        <v>1910042</v>
      </c>
      <c r="D10" s="6">
        <v>1157544</v>
      </c>
      <c r="E10" s="6" t="s">
        <v>53</v>
      </c>
      <c r="F10" s="5" t="s">
        <v>54</v>
      </c>
      <c r="G10" s="6" t="s">
        <v>55</v>
      </c>
      <c r="H10" s="8">
        <v>1260</v>
      </c>
      <c r="I10" s="8">
        <v>63</v>
      </c>
      <c r="J10" s="8">
        <v>107.1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>
        <f t="shared" si="0"/>
        <v>5</v>
      </c>
      <c r="Q10" s="10">
        <f t="shared" si="1"/>
        <v>8.5</v>
      </c>
      <c r="R10" s="10"/>
      <c r="S10" s="8"/>
      <c r="BQ10" s="8"/>
    </row>
    <row r="11" spans="1:76" ht="13.5" customHeight="1" x14ac:dyDescent="0.3">
      <c r="A11" s="5">
        <v>419</v>
      </c>
      <c r="B11" s="6" t="s">
        <v>22</v>
      </c>
      <c r="C11" s="7">
        <v>1104091</v>
      </c>
      <c r="D11" s="11">
        <v>1151427</v>
      </c>
      <c r="E11" s="5" t="s">
        <v>56</v>
      </c>
      <c r="F11" s="5" t="s">
        <v>57</v>
      </c>
      <c r="G11" s="5" t="s">
        <v>58</v>
      </c>
      <c r="H11" s="8">
        <v>13773.34</v>
      </c>
      <c r="I11" s="8">
        <v>688.67</v>
      </c>
      <c r="J11" s="8">
        <v>1170.73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>
        <f>+I11/H11*100</f>
        <v>5.0000217812092052</v>
      </c>
      <c r="Q11" s="10">
        <f>+J11/H11*100</f>
        <v>8.4999716844280329</v>
      </c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7">
        <v>9002042</v>
      </c>
      <c r="D12" s="11">
        <v>1151437</v>
      </c>
      <c r="E12" s="5" t="s">
        <v>59</v>
      </c>
      <c r="F12" s="5" t="s">
        <v>60</v>
      </c>
      <c r="G12" s="5" t="s">
        <v>61</v>
      </c>
      <c r="H12" s="8">
        <v>21458.41</v>
      </c>
      <c r="I12" s="8">
        <v>1072.92</v>
      </c>
      <c r="J12" s="8">
        <v>1823.96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>
        <f t="shared" si="0"/>
        <v>4.9999976699112381</v>
      </c>
      <c r="Q12" s="10">
        <f t="shared" si="1"/>
        <v>8.4999773981390057</v>
      </c>
      <c r="R12" s="10"/>
      <c r="S12" s="8"/>
      <c r="BJ12" s="8"/>
    </row>
    <row r="13" spans="1:76" ht="13.5" customHeight="1" x14ac:dyDescent="0.3">
      <c r="A13" s="5">
        <v>419</v>
      </c>
      <c r="B13" s="6" t="s">
        <v>22</v>
      </c>
      <c r="C13" s="6">
        <v>2104007</v>
      </c>
      <c r="D13" s="6">
        <v>1165728</v>
      </c>
      <c r="E13" s="6" t="s">
        <v>27</v>
      </c>
      <c r="F13" s="5" t="s">
        <v>123</v>
      </c>
      <c r="G13" s="6" t="s">
        <v>124</v>
      </c>
      <c r="H13" s="8">
        <v>11881</v>
      </c>
      <c r="I13" s="8">
        <v>594.04999999999995</v>
      </c>
      <c r="J13" s="8">
        <v>1009.89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>
        <f>+I13/H13*100</f>
        <v>5</v>
      </c>
      <c r="Q13" s="10">
        <f>+J13/H13*100</f>
        <v>8.5000420839996629</v>
      </c>
      <c r="R13" s="10"/>
      <c r="S13" s="8"/>
      <c r="BQ13" s="8"/>
    </row>
    <row r="14" spans="1:76" ht="13.5" customHeight="1" x14ac:dyDescent="0.3">
      <c r="A14" s="5">
        <v>419</v>
      </c>
      <c r="B14" s="6" t="s">
        <v>15</v>
      </c>
      <c r="C14" s="7">
        <v>2006007</v>
      </c>
      <c r="D14" s="11">
        <v>1165125</v>
      </c>
      <c r="E14" s="5" t="s">
        <v>62</v>
      </c>
      <c r="F14" s="5" t="s">
        <v>63</v>
      </c>
      <c r="G14" s="5" t="s">
        <v>64</v>
      </c>
      <c r="H14" s="8">
        <v>533068.19999999995</v>
      </c>
      <c r="I14" s="8">
        <v>26653.41</v>
      </c>
      <c r="J14" s="8">
        <v>45310.8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>
        <f>+I14/H14*100</f>
        <v>5</v>
      </c>
      <c r="Q14" s="10">
        <f>+J14/H14*100</f>
        <v>8.500000562779773</v>
      </c>
      <c r="R14" s="10"/>
      <c r="S14" s="8"/>
      <c r="BJ14" s="8"/>
    </row>
    <row r="15" spans="1:76" ht="13.5" customHeight="1" x14ac:dyDescent="0.3">
      <c r="A15" s="5">
        <v>419</v>
      </c>
      <c r="B15" s="6" t="s">
        <v>22</v>
      </c>
      <c r="C15" s="7">
        <v>811210</v>
      </c>
      <c r="D15" s="11">
        <v>1151428</v>
      </c>
      <c r="E15" s="5" t="s">
        <v>65</v>
      </c>
      <c r="F15" s="5" t="s">
        <v>66</v>
      </c>
      <c r="G15" s="5" t="s">
        <v>67</v>
      </c>
      <c r="H15" s="8">
        <v>258935.76</v>
      </c>
      <c r="I15" s="8">
        <v>20914.04</v>
      </c>
      <c r="J15" s="8">
        <v>35553.949999999997</v>
      </c>
      <c r="K15" s="8">
        <v>0</v>
      </c>
      <c r="L15" s="8">
        <v>0</v>
      </c>
      <c r="M15" s="8">
        <v>0</v>
      </c>
      <c r="N15" s="8">
        <v>0</v>
      </c>
      <c r="O15" s="9">
        <v>0</v>
      </c>
      <c r="P15" s="10">
        <f t="shared" si="0"/>
        <v>8.0769222451159326</v>
      </c>
      <c r="Q15" s="10">
        <f t="shared" si="1"/>
        <v>13.730799484783407</v>
      </c>
      <c r="R15" s="10"/>
      <c r="S15" s="8"/>
      <c r="BJ15" s="8"/>
    </row>
    <row r="16" spans="1:76" ht="13.5" customHeight="1" x14ac:dyDescent="0.3">
      <c r="A16" s="5">
        <v>419</v>
      </c>
      <c r="B16" s="6" t="s">
        <v>22</v>
      </c>
      <c r="C16" s="7">
        <v>1602007</v>
      </c>
      <c r="D16" s="11">
        <v>1151434</v>
      </c>
      <c r="E16" s="5" t="s">
        <v>41</v>
      </c>
      <c r="F16" s="5" t="s">
        <v>42</v>
      </c>
      <c r="G16" s="5" t="s">
        <v>43</v>
      </c>
      <c r="H16" s="8">
        <v>106613.64</v>
      </c>
      <c r="I16" s="8">
        <v>5330.68</v>
      </c>
      <c r="J16" s="8">
        <v>9062.16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0">
        <f>+I16/H16*100</f>
        <v>4.9999981240674272</v>
      </c>
      <c r="Q16" s="10">
        <f>+J16/H16*100</f>
        <v>8.5000005627797712</v>
      </c>
      <c r="R16" s="10"/>
      <c r="S16" s="8"/>
      <c r="BJ16" s="8"/>
    </row>
    <row r="17" spans="1:69" ht="13.5" customHeight="1" x14ac:dyDescent="0.3">
      <c r="A17" s="5">
        <v>419</v>
      </c>
      <c r="B17" s="6" t="s">
        <v>22</v>
      </c>
      <c r="C17" s="7">
        <v>2002056</v>
      </c>
      <c r="D17" s="11">
        <v>1162384</v>
      </c>
      <c r="E17" s="5" t="s">
        <v>68</v>
      </c>
      <c r="F17" s="5" t="s">
        <v>69</v>
      </c>
      <c r="G17" s="5" t="s">
        <v>70</v>
      </c>
      <c r="H17" s="8">
        <v>258935.76</v>
      </c>
      <c r="I17" s="8">
        <v>17727.48</v>
      </c>
      <c r="J17" s="8">
        <v>30136.120000000003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>
        <f t="shared" si="0"/>
        <v>6.846284962725889</v>
      </c>
      <c r="Q17" s="10">
        <f t="shared" si="1"/>
        <v>11.638454263713903</v>
      </c>
      <c r="R17" s="10"/>
      <c r="S17" s="8"/>
      <c r="BJ17" s="8"/>
    </row>
    <row r="18" spans="1:69" ht="13.5" customHeight="1" x14ac:dyDescent="0.3">
      <c r="A18" s="5">
        <v>419</v>
      </c>
      <c r="B18" s="6" t="s">
        <v>22</v>
      </c>
      <c r="C18" s="7">
        <v>9205015</v>
      </c>
      <c r="D18" s="11">
        <v>1151430</v>
      </c>
      <c r="E18" s="5" t="s">
        <v>74</v>
      </c>
      <c r="F18" s="5" t="s">
        <v>75</v>
      </c>
      <c r="G18" s="5" t="s">
        <v>76</v>
      </c>
      <c r="H18" s="8">
        <v>977291.7</v>
      </c>
      <c r="I18" s="8">
        <v>72130.899999999994</v>
      </c>
      <c r="J18" s="8">
        <v>122622.59999999999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>
        <f t="shared" si="0"/>
        <v>7.3806929906393357</v>
      </c>
      <c r="Q18" s="10">
        <f t="shared" si="1"/>
        <v>12.547185246738513</v>
      </c>
      <c r="R18" s="10"/>
      <c r="S18" s="8"/>
      <c r="BJ18" s="8"/>
    </row>
    <row r="19" spans="1:69" ht="13.5" customHeight="1" x14ac:dyDescent="0.3">
      <c r="A19" s="5">
        <v>419</v>
      </c>
      <c r="B19" s="6" t="s">
        <v>15</v>
      </c>
      <c r="C19" s="7">
        <v>1910028</v>
      </c>
      <c r="D19" s="11">
        <v>1157546</v>
      </c>
      <c r="E19" s="5" t="s">
        <v>77</v>
      </c>
      <c r="F19" s="5" t="s">
        <v>78</v>
      </c>
      <c r="G19" s="5" t="s">
        <v>79</v>
      </c>
      <c r="H19" s="8">
        <v>177689.4</v>
      </c>
      <c r="I19" s="8">
        <v>16288.199999999999</v>
      </c>
      <c r="J19" s="8">
        <v>27689.93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>
        <f t="shared" si="0"/>
        <v>9.1666694805655258</v>
      </c>
      <c r="Q19" s="10">
        <f t="shared" si="1"/>
        <v>15.583332489163675</v>
      </c>
      <c r="R19" s="10"/>
      <c r="S19" s="8"/>
      <c r="BJ19" s="8"/>
    </row>
    <row r="20" spans="1:69" ht="13.5" customHeight="1" x14ac:dyDescent="0.3">
      <c r="A20" s="5">
        <v>419</v>
      </c>
      <c r="B20" s="6" t="s">
        <v>22</v>
      </c>
      <c r="C20" s="7">
        <v>910056</v>
      </c>
      <c r="D20" s="11">
        <v>1151439</v>
      </c>
      <c r="E20" s="5" t="s">
        <v>80</v>
      </c>
      <c r="F20" s="5" t="s">
        <v>81</v>
      </c>
      <c r="G20" s="5" t="s">
        <v>82</v>
      </c>
      <c r="H20" s="8">
        <v>475319.15</v>
      </c>
      <c r="I20" s="8">
        <v>23766.38</v>
      </c>
      <c r="J20" s="8">
        <v>40402.339999999997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>
        <f t="shared" si="0"/>
        <v>5.0000888876452798</v>
      </c>
      <c r="Q20" s="10">
        <f t="shared" si="1"/>
        <v>8.5000446542075974</v>
      </c>
      <c r="R20" s="10"/>
      <c r="S20" s="8"/>
      <c r="AZ20" s="8"/>
      <c r="BJ20" s="8"/>
    </row>
    <row r="21" spans="1:69" ht="13.5" customHeight="1" x14ac:dyDescent="0.3">
      <c r="A21" s="5">
        <v>419</v>
      </c>
      <c r="B21" s="6" t="s">
        <v>22</v>
      </c>
      <c r="C21" s="7">
        <v>1501007</v>
      </c>
      <c r="D21" s="11">
        <v>1151429</v>
      </c>
      <c r="E21" s="5" t="s">
        <v>83</v>
      </c>
      <c r="F21" s="5" t="s">
        <v>84</v>
      </c>
      <c r="G21" s="5" t="s">
        <v>85</v>
      </c>
      <c r="H21" s="8">
        <v>291303.15999999997</v>
      </c>
      <c r="I21" s="8">
        <v>25769.190000000002</v>
      </c>
      <c r="J21" s="8">
        <v>43807.199999999997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>
        <f t="shared" si="0"/>
        <v>8.8461759220188352</v>
      </c>
      <c r="Q21" s="10">
        <f t="shared" si="1"/>
        <v>15.038353857884687</v>
      </c>
      <c r="R21" s="10"/>
      <c r="S21" s="8"/>
      <c r="BJ21" s="8"/>
    </row>
    <row r="22" spans="1:69" ht="13.5" customHeight="1" x14ac:dyDescent="0.3">
      <c r="A22" s="5">
        <v>419</v>
      </c>
      <c r="B22" s="6" t="s">
        <v>22</v>
      </c>
      <c r="C22" s="7">
        <v>404761</v>
      </c>
      <c r="D22" s="11">
        <v>1151441</v>
      </c>
      <c r="E22" s="5" t="s">
        <v>86</v>
      </c>
      <c r="F22" s="5" t="s">
        <v>87</v>
      </c>
      <c r="G22" s="5" t="s">
        <v>88</v>
      </c>
      <c r="H22" s="8">
        <v>209140.42</v>
      </c>
      <c r="I22" s="8">
        <v>15685.740000000002</v>
      </c>
      <c r="J22" s="8">
        <v>26665.260000000002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>
        <f t="shared" si="0"/>
        <v>7.5000996937846827</v>
      </c>
      <c r="Q22" s="10">
        <f t="shared" si="1"/>
        <v>12.749931361905078</v>
      </c>
      <c r="R22" s="10"/>
      <c r="S22" s="8"/>
      <c r="BJ22" s="8"/>
    </row>
    <row r="23" spans="1:69" ht="13.5" customHeight="1" x14ac:dyDescent="0.3">
      <c r="A23" s="5">
        <v>419</v>
      </c>
      <c r="B23" s="6" t="s">
        <v>22</v>
      </c>
      <c r="C23" s="7">
        <v>7810042</v>
      </c>
      <c r="D23" s="11">
        <v>1151444</v>
      </c>
      <c r="E23" s="5" t="s">
        <v>89</v>
      </c>
      <c r="F23" s="5" t="s">
        <v>90</v>
      </c>
      <c r="G23" s="5" t="s">
        <v>91</v>
      </c>
      <c r="H23" s="8">
        <v>1154981.1000000001</v>
      </c>
      <c r="I23" s="8">
        <v>85246.069999999992</v>
      </c>
      <c r="J23" s="8">
        <v>144917.54999999999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>
        <f t="shared" si="0"/>
        <v>7.3807328968413408</v>
      </c>
      <c r="Q23" s="10">
        <f t="shared" si="1"/>
        <v>12.547179343454189</v>
      </c>
      <c r="R23" s="10"/>
      <c r="S23" s="8"/>
      <c r="BJ23" s="8"/>
    </row>
    <row r="24" spans="1:69" ht="13.5" customHeight="1" x14ac:dyDescent="0.3">
      <c r="A24" s="5">
        <v>419</v>
      </c>
      <c r="B24" s="6" t="s">
        <v>15</v>
      </c>
      <c r="C24" s="7">
        <v>1208028</v>
      </c>
      <c r="D24" s="11">
        <v>1151688</v>
      </c>
      <c r="E24" s="5" t="s">
        <v>92</v>
      </c>
      <c r="F24" s="5" t="s">
        <v>93</v>
      </c>
      <c r="G24" s="5" t="s">
        <v>94</v>
      </c>
      <c r="H24" s="8">
        <v>209140.42</v>
      </c>
      <c r="I24" s="8">
        <v>19171.84</v>
      </c>
      <c r="J24" s="8">
        <v>32590.78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>
        <f t="shared" si="0"/>
        <v>9.1669702107321012</v>
      </c>
      <c r="Q24" s="10">
        <f t="shared" si="1"/>
        <v>15.583204815214579</v>
      </c>
      <c r="R24" s="10"/>
      <c r="S24" s="8"/>
      <c r="BJ24" s="8"/>
    </row>
    <row r="25" spans="1:69" ht="13.5" customHeight="1" x14ac:dyDescent="0.3">
      <c r="A25" s="5">
        <v>419</v>
      </c>
      <c r="B25" s="6" t="s">
        <v>15</v>
      </c>
      <c r="C25" s="7">
        <v>1903063</v>
      </c>
      <c r="D25" s="11">
        <v>1156591</v>
      </c>
      <c r="E25" s="5" t="s">
        <v>95</v>
      </c>
      <c r="F25" s="5" t="s">
        <v>96</v>
      </c>
      <c r="G25" s="5" t="s">
        <v>97</v>
      </c>
      <c r="H25" s="8">
        <v>177689.4</v>
      </c>
      <c r="I25" s="8">
        <v>16288.199999999999</v>
      </c>
      <c r="J25" s="8">
        <v>27689.93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>
        <f t="shared" si="0"/>
        <v>9.1666694805655258</v>
      </c>
      <c r="Q25" s="10">
        <f t="shared" si="1"/>
        <v>15.583332489163675</v>
      </c>
      <c r="R25" s="10"/>
      <c r="S25" s="8"/>
      <c r="BJ25" s="8"/>
    </row>
    <row r="26" spans="1:69" ht="13.5" customHeight="1" x14ac:dyDescent="0.3">
      <c r="E26" s="5"/>
      <c r="F26" s="5"/>
      <c r="K26" s="8">
        <v>0</v>
      </c>
      <c r="BJ26" s="8"/>
    </row>
    <row r="27" spans="1:69" ht="13.5" customHeight="1" thickBot="1" x14ac:dyDescent="0.35">
      <c r="A27" s="12"/>
      <c r="B27" s="13"/>
      <c r="C27" s="14"/>
      <c r="D27" s="15"/>
      <c r="E27" s="12"/>
      <c r="F27" s="12"/>
      <c r="G27" s="12"/>
      <c r="H27" s="16">
        <v>5131792.0500000007</v>
      </c>
      <c r="I27" s="16">
        <v>360056.33</v>
      </c>
      <c r="J27" s="16">
        <v>612091.75000000012</v>
      </c>
      <c r="K27" s="16">
        <f>SUM(K2:K25)</f>
        <v>0</v>
      </c>
      <c r="L27" s="16">
        <f>SUM(L2:L25)</f>
        <v>0</v>
      </c>
      <c r="M27" s="16">
        <f>SUM(M2:M25)</f>
        <v>0</v>
      </c>
      <c r="N27" s="16">
        <f>SUM(N2:N25)</f>
        <v>0</v>
      </c>
      <c r="O27" s="16">
        <f>SUM(O2:O25)</f>
        <v>0</v>
      </c>
      <c r="BJ27" s="8"/>
    </row>
    <row r="28" spans="1:69" ht="13.5" customHeight="1" thickTop="1" x14ac:dyDescent="0.3">
      <c r="E28" s="5"/>
      <c r="F28" s="5"/>
      <c r="H28" s="8">
        <v>301683.94</v>
      </c>
      <c r="I28" s="8">
        <v>15112.55</v>
      </c>
      <c r="J28" s="8">
        <v>25691.329999999998</v>
      </c>
      <c r="BJ28" s="8"/>
    </row>
    <row r="29" spans="1:69" ht="13.5" customHeight="1" x14ac:dyDescent="0.3">
      <c r="E29" s="5"/>
      <c r="F29" s="5"/>
      <c r="H29" s="8">
        <v>-4830108.1100000003</v>
      </c>
      <c r="I29" s="8">
        <v>-344943.78</v>
      </c>
      <c r="J29" s="8">
        <v>-586400.42000000016</v>
      </c>
      <c r="K29" s="8">
        <f>+K28-K27</f>
        <v>0</v>
      </c>
      <c r="BJ29" s="8"/>
    </row>
    <row r="30" spans="1:69" x14ac:dyDescent="0.3">
      <c r="H30" s="8">
        <v>57084.03</v>
      </c>
      <c r="I30" s="8">
        <v>4158.3900000000003</v>
      </c>
      <c r="J30" s="8">
        <v>7069.2200000000012</v>
      </c>
    </row>
    <row r="31" spans="1:69" ht="13.5" customHeight="1" x14ac:dyDescent="0.3">
      <c r="A31" s="17" t="s">
        <v>98</v>
      </c>
      <c r="E31" s="5"/>
      <c r="F31" s="5"/>
      <c r="P31" s="18"/>
      <c r="Q31" s="18"/>
      <c r="BJ31" s="8"/>
    </row>
    <row r="32" spans="1:69" ht="13.5" customHeight="1" x14ac:dyDescent="0.3">
      <c r="A32" s="5">
        <v>419</v>
      </c>
      <c r="B32" s="6" t="s">
        <v>22</v>
      </c>
      <c r="C32" s="7">
        <v>1910035</v>
      </c>
      <c r="D32" s="6">
        <v>1157545</v>
      </c>
      <c r="E32" s="6" t="s">
        <v>26</v>
      </c>
      <c r="F32" s="5" t="s">
        <v>27</v>
      </c>
      <c r="G32" s="6" t="s">
        <v>28</v>
      </c>
      <c r="H32" s="8" t="e">
        <v>#N/A</v>
      </c>
      <c r="I32" s="8" t="e">
        <v>#N/A</v>
      </c>
      <c r="J32" s="8" t="e">
        <v>#N/A</v>
      </c>
      <c r="K32" s="8">
        <v>0</v>
      </c>
      <c r="L32" s="8">
        <v>0</v>
      </c>
      <c r="M32" s="8">
        <v>0</v>
      </c>
      <c r="N32" s="8">
        <v>0</v>
      </c>
      <c r="O32" s="9">
        <v>0</v>
      </c>
      <c r="P32" s="10" t="e">
        <f>+I32/H32*100</f>
        <v>#N/A</v>
      </c>
      <c r="Q32" s="10" t="e">
        <f>+J32/H32*100</f>
        <v>#N/A</v>
      </c>
      <c r="R32" s="10"/>
      <c r="S32" s="8"/>
      <c r="BQ32" s="8"/>
    </row>
    <row r="33" spans="1:62" ht="13.5" customHeight="1" x14ac:dyDescent="0.3">
      <c r="A33" s="5">
        <v>419</v>
      </c>
      <c r="B33" s="6" t="s">
        <v>22</v>
      </c>
      <c r="C33" s="7">
        <v>1802028</v>
      </c>
      <c r="D33" s="11">
        <v>1152758</v>
      </c>
      <c r="E33" s="5" t="s">
        <v>29</v>
      </c>
      <c r="F33" s="5" t="s">
        <v>30</v>
      </c>
      <c r="G33" s="5" t="s">
        <v>31</v>
      </c>
      <c r="H33" s="8" t="e">
        <v>#N/A</v>
      </c>
      <c r="I33" s="8" t="e">
        <v>#N/A</v>
      </c>
      <c r="J33" s="8" t="e">
        <v>#N/A</v>
      </c>
      <c r="K33" s="8" t="e">
        <f>VLOOKUP(C33,'[3]Mar 2021'!$A$4:$N$15,14,FALSE)</f>
        <v>#N/A</v>
      </c>
      <c r="L33" s="8">
        <v>0</v>
      </c>
      <c r="M33" s="8">
        <v>0</v>
      </c>
      <c r="N33" s="8">
        <v>0</v>
      </c>
      <c r="O33" s="9">
        <v>0</v>
      </c>
      <c r="P33" s="10" t="e">
        <f>+I33/H33*100</f>
        <v>#N/A</v>
      </c>
      <c r="Q33" s="10" t="e">
        <f>+J33/H33*100</f>
        <v>#N/A</v>
      </c>
      <c r="R33" s="10"/>
      <c r="S33" s="8"/>
      <c r="BJ33" s="8"/>
    </row>
    <row r="34" spans="1:62" ht="13.5" customHeight="1" x14ac:dyDescent="0.3">
      <c r="A34" s="5">
        <v>419</v>
      </c>
      <c r="B34" s="6" t="s">
        <v>15</v>
      </c>
      <c r="C34" s="7">
        <v>1910021</v>
      </c>
      <c r="D34" s="11">
        <v>1157547</v>
      </c>
      <c r="E34" s="5" t="s">
        <v>71</v>
      </c>
      <c r="F34" s="5" t="s">
        <v>72</v>
      </c>
      <c r="G34" s="5" t="s">
        <v>73</v>
      </c>
      <c r="H34" s="8" t="e">
        <v>#N/A</v>
      </c>
      <c r="I34" s="8" t="e">
        <v>#N/A</v>
      </c>
      <c r="J34" s="8" t="e">
        <v>#N/A</v>
      </c>
      <c r="K34" s="8">
        <v>0</v>
      </c>
      <c r="L34" s="8">
        <v>0</v>
      </c>
      <c r="M34" s="8">
        <v>0</v>
      </c>
      <c r="N34" s="8">
        <v>0</v>
      </c>
      <c r="O34" s="9">
        <v>0</v>
      </c>
      <c r="P34" s="10" t="e">
        <f>+I34/H34*100</f>
        <v>#N/A</v>
      </c>
      <c r="Q34" s="10" t="e">
        <f>+J34/H34*100</f>
        <v>#N/A</v>
      </c>
      <c r="R34" s="10"/>
      <c r="S34" s="8"/>
      <c r="BJ34" s="8"/>
    </row>
    <row r="35" spans="1:62" ht="13.5" customHeight="1" x14ac:dyDescent="0.3">
      <c r="A35" s="5">
        <v>419</v>
      </c>
      <c r="B35" s="6" t="s">
        <v>22</v>
      </c>
      <c r="C35" s="7">
        <v>1403028</v>
      </c>
      <c r="D35" s="11">
        <v>1151425</v>
      </c>
      <c r="E35" s="5" t="s">
        <v>99</v>
      </c>
      <c r="F35" s="5" t="s">
        <v>100</v>
      </c>
      <c r="G35" s="5" t="s">
        <v>101</v>
      </c>
      <c r="H35" s="8" t="e">
        <v>#N/A</v>
      </c>
      <c r="I35" s="8" t="e">
        <v>#N/A</v>
      </c>
      <c r="J35" s="8" t="e">
        <v>#N/A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 t="e">
        <f>+I35/H35*100</f>
        <v>#N/A</v>
      </c>
      <c r="Q35" s="10" t="e">
        <f>+J35/H35*100</f>
        <v>#N/A</v>
      </c>
      <c r="R35" s="10"/>
      <c r="S35" s="8"/>
      <c r="BJ35" s="8"/>
    </row>
    <row r="36" spans="1:62" ht="13.5" customHeight="1" x14ac:dyDescent="0.3">
      <c r="A36" s="5">
        <v>419</v>
      </c>
      <c r="B36" s="6" t="s">
        <v>22</v>
      </c>
      <c r="C36" s="7">
        <v>807350</v>
      </c>
      <c r="D36" s="11">
        <v>1151426</v>
      </c>
      <c r="E36" s="5" t="s">
        <v>102</v>
      </c>
      <c r="F36" s="5" t="s">
        <v>103</v>
      </c>
      <c r="G36" s="5" t="s">
        <v>104</v>
      </c>
      <c r="H36" s="8" t="e">
        <v>#N/A</v>
      </c>
      <c r="I36" s="8" t="e">
        <v>#N/A</v>
      </c>
      <c r="J36" s="8" t="e">
        <v>#N/A</v>
      </c>
      <c r="K36" s="8">
        <v>0</v>
      </c>
      <c r="L36" s="8">
        <v>0</v>
      </c>
      <c r="M36" s="8">
        <v>0</v>
      </c>
      <c r="N36" s="8">
        <v>0</v>
      </c>
      <c r="O36" s="9">
        <v>0</v>
      </c>
      <c r="P36" s="10" t="e">
        <f>+I36/H36*100</f>
        <v>#N/A</v>
      </c>
      <c r="Q36" s="10" t="e">
        <f>+J36/H36*100</f>
        <v>#N/A</v>
      </c>
      <c r="R36" s="10"/>
      <c r="S36" s="8"/>
      <c r="BJ36" s="8"/>
    </row>
    <row r="37" spans="1:62" ht="13.5" customHeight="1" x14ac:dyDescent="0.3">
      <c r="A37" s="5">
        <v>5120</v>
      </c>
      <c r="B37" s="6" t="s">
        <v>22</v>
      </c>
      <c r="C37" s="7">
        <v>710266</v>
      </c>
      <c r="D37" s="11">
        <v>2044673</v>
      </c>
      <c r="E37" s="5" t="s">
        <v>105</v>
      </c>
      <c r="F37" s="5" t="s">
        <v>106</v>
      </c>
      <c r="G37" s="5" t="s">
        <v>107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2" ht="13.5" customHeight="1" x14ac:dyDescent="0.3">
      <c r="A38" s="5">
        <v>5120</v>
      </c>
      <c r="B38" s="6" t="s">
        <v>22</v>
      </c>
      <c r="C38" s="7">
        <v>1505021</v>
      </c>
      <c r="D38" s="11">
        <v>2044896</v>
      </c>
      <c r="E38" s="5" t="s">
        <v>108</v>
      </c>
      <c r="F38" s="5" t="s">
        <v>109</v>
      </c>
      <c r="G38" s="5" t="s">
        <v>110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9">
        <v>0</v>
      </c>
      <c r="P38" s="10"/>
      <c r="Q38" s="10"/>
      <c r="R38" s="10"/>
      <c r="S38" s="8"/>
      <c r="BJ38" s="8"/>
    </row>
    <row r="39" spans="1:62" ht="13.5" customHeight="1" x14ac:dyDescent="0.3">
      <c r="A39" s="5">
        <v>419</v>
      </c>
      <c r="B39" s="6" t="s">
        <v>22</v>
      </c>
      <c r="C39" s="7">
        <v>1711035</v>
      </c>
      <c r="D39" s="11">
        <v>1152493</v>
      </c>
      <c r="E39" s="5" t="s">
        <v>44</v>
      </c>
      <c r="F39" s="5" t="s">
        <v>45</v>
      </c>
      <c r="G39" s="5" t="s">
        <v>46</v>
      </c>
      <c r="H39" s="8" t="e">
        <v>#N/A</v>
      </c>
      <c r="I39" s="8" t="e">
        <v>#N/A</v>
      </c>
      <c r="J39" s="8" t="e">
        <v>#N/A</v>
      </c>
      <c r="K39" s="8" t="e">
        <f>VLOOKUP(C39,'[3]Feb 2021'!$A$4:$N$17,14,FALSE)</f>
        <v>#N/A</v>
      </c>
      <c r="L39" s="8">
        <v>0</v>
      </c>
      <c r="M39" s="8">
        <v>0</v>
      </c>
      <c r="N39" s="8">
        <v>0</v>
      </c>
      <c r="O39" s="9">
        <v>0</v>
      </c>
      <c r="P39" s="10" t="e">
        <f>+I39/H39*100</f>
        <v>#N/A</v>
      </c>
      <c r="Q39" s="10" t="e">
        <f>+J39/H39*100</f>
        <v>#N/A</v>
      </c>
      <c r="R39" s="10"/>
      <c r="S39" s="8"/>
      <c r="BJ39" s="8"/>
    </row>
    <row r="40" spans="1:62" ht="13.5" customHeight="1" x14ac:dyDescent="0.3">
      <c r="E40" s="5"/>
      <c r="F40" s="5"/>
      <c r="P40" s="18"/>
      <c r="Q40" s="18"/>
      <c r="BJ40" s="8"/>
    </row>
    <row r="41" spans="1:62" x14ac:dyDescent="0.3">
      <c r="A41" s="17"/>
      <c r="D41" s="11">
        <v>2002056</v>
      </c>
      <c r="E41" s="6" t="s">
        <v>111</v>
      </c>
      <c r="F41" s="6" t="s">
        <v>70</v>
      </c>
    </row>
    <row r="42" spans="1:62" ht="13.5" customHeight="1" x14ac:dyDescent="0.3">
      <c r="E42" s="5"/>
      <c r="F42" s="5"/>
      <c r="P42" s="18"/>
      <c r="Q42" s="18"/>
      <c r="BJ42" s="8"/>
    </row>
  </sheetData>
  <conditionalFormatting sqref="C24 C9:C10">
    <cfRule type="duplicateValues" dxfId="29" priority="1" stopIfTrue="1"/>
  </conditionalFormatting>
  <conditionalFormatting sqref="F24 F9:F10">
    <cfRule type="duplicateValues" dxfId="28" priority="2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42"/>
  <sheetViews>
    <sheetView topLeftCell="A13" workbookViewId="0">
      <selection activeCell="H27" sqref="H27:J27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15458.01</v>
      </c>
      <c r="I2" s="8">
        <v>772.9</v>
      </c>
      <c r="J2" s="8">
        <v>1313.93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 t="e">
        <f>+#REF!/#REF!*100</f>
        <v>#REF!</v>
      </c>
      <c r="Q2" s="10" t="e">
        <f>+H2/#REF!*100</f>
        <v>#REF!</v>
      </c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15458.01</v>
      </c>
      <c r="I3" s="8">
        <v>772.9</v>
      </c>
      <c r="J3" s="8">
        <v>1313.93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>
        <f t="shared" ref="P3:P25" si="0">+I3/H3*100</f>
        <v>4.9999967654309962</v>
      </c>
      <c r="Q3" s="10">
        <f t="shared" ref="Q3:Q25" si="1">+J3/H3*100</f>
        <v>8.4999945012326954</v>
      </c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16758.009999999998</v>
      </c>
      <c r="I4" s="8">
        <v>837.9</v>
      </c>
      <c r="J4" s="8">
        <v>1424.43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>
        <f t="shared" si="0"/>
        <v>4.9999970163521805</v>
      </c>
      <c r="Q4" s="10">
        <f t="shared" si="1"/>
        <v>8.4999949277987064</v>
      </c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1908007</v>
      </c>
      <c r="D5" s="6">
        <v>1157344</v>
      </c>
      <c r="E5" s="5" t="s">
        <v>32</v>
      </c>
      <c r="F5" s="5" t="s">
        <v>33</v>
      </c>
      <c r="G5" s="5" t="s">
        <v>34</v>
      </c>
      <c r="H5" s="8">
        <v>38122.629999999997</v>
      </c>
      <c r="I5" s="8">
        <v>1906.13</v>
      </c>
      <c r="J5" s="8">
        <v>3240.42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>
        <f t="shared" si="0"/>
        <v>4.9999960653291762</v>
      </c>
      <c r="Q5" s="10">
        <f t="shared" si="1"/>
        <v>8.4999906879457168</v>
      </c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1407007</v>
      </c>
      <c r="D6" s="11">
        <v>1151431</v>
      </c>
      <c r="E6" s="5" t="s">
        <v>35</v>
      </c>
      <c r="F6" s="5" t="s">
        <v>36</v>
      </c>
      <c r="G6" s="5" t="s">
        <v>37</v>
      </c>
      <c r="H6" s="8">
        <v>38479.86</v>
      </c>
      <c r="I6" s="8">
        <v>1923.99</v>
      </c>
      <c r="J6" s="8">
        <v>3270.79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>
        <f t="shared" si="0"/>
        <v>4.9999922037138385</v>
      </c>
      <c r="Q6" s="10">
        <f t="shared" si="1"/>
        <v>8.500004937647903</v>
      </c>
      <c r="R6" s="10"/>
      <c r="S6" s="8"/>
      <c r="BJ6" s="8"/>
    </row>
    <row r="7" spans="1:76" ht="13.5" customHeight="1" x14ac:dyDescent="0.3">
      <c r="A7" s="5">
        <v>419</v>
      </c>
      <c r="B7" s="6" t="s">
        <v>22</v>
      </c>
      <c r="C7" s="7">
        <v>1801056</v>
      </c>
      <c r="D7" s="6">
        <v>1152702</v>
      </c>
      <c r="E7" s="6" t="s">
        <v>38</v>
      </c>
      <c r="F7" s="5" t="s">
        <v>39</v>
      </c>
      <c r="G7" s="6" t="s">
        <v>40</v>
      </c>
      <c r="H7" s="8">
        <v>29728.92</v>
      </c>
      <c r="I7" s="8">
        <v>1486.45</v>
      </c>
      <c r="J7" s="8">
        <v>2526.96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>
        <f t="shared" si="0"/>
        <v>5.000013454911918</v>
      </c>
      <c r="Q7" s="10">
        <f t="shared" si="1"/>
        <v>8.5000060547103633</v>
      </c>
      <c r="R7" s="10"/>
      <c r="S7" s="8"/>
      <c r="BQ7" s="8"/>
    </row>
    <row r="8" spans="1:76" ht="13.5" customHeight="1" x14ac:dyDescent="0.3">
      <c r="A8" s="5">
        <v>419</v>
      </c>
      <c r="B8" s="6" t="s">
        <v>22</v>
      </c>
      <c r="C8" s="7">
        <v>1908014</v>
      </c>
      <c r="D8" s="6">
        <v>1157345</v>
      </c>
      <c r="E8" s="5" t="s">
        <v>47</v>
      </c>
      <c r="F8" s="5" t="s">
        <v>48</v>
      </c>
      <c r="G8" s="5" t="s">
        <v>49</v>
      </c>
      <c r="H8" s="8">
        <v>38122.629999999997</v>
      </c>
      <c r="I8" s="8">
        <v>1906.13</v>
      </c>
      <c r="J8" s="8">
        <v>3240.42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>
        <f t="shared" si="0"/>
        <v>4.9999960653291762</v>
      </c>
      <c r="Q8" s="10">
        <f t="shared" si="1"/>
        <v>8.4999906879457168</v>
      </c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1104133</v>
      </c>
      <c r="D9" s="11">
        <v>1151436</v>
      </c>
      <c r="E9" s="5" t="s">
        <v>50</v>
      </c>
      <c r="F9" s="5" t="s">
        <v>51</v>
      </c>
      <c r="G9" s="5" t="s">
        <v>52</v>
      </c>
      <c r="H9" s="8">
        <v>61183.12</v>
      </c>
      <c r="I9" s="8">
        <v>3059.16</v>
      </c>
      <c r="J9" s="8">
        <v>5200.57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>
        <f t="shared" si="0"/>
        <v>5.0000065377509344</v>
      </c>
      <c r="Q9" s="10">
        <f t="shared" si="1"/>
        <v>8.5000078453011216</v>
      </c>
      <c r="R9" s="10"/>
      <c r="S9" s="8"/>
      <c r="BJ9" s="8"/>
    </row>
    <row r="10" spans="1:76" ht="13.5" customHeight="1" x14ac:dyDescent="0.3">
      <c r="A10" s="5">
        <v>419</v>
      </c>
      <c r="B10" s="6" t="s">
        <v>22</v>
      </c>
      <c r="C10" s="7">
        <v>1910042</v>
      </c>
      <c r="D10" s="6">
        <v>1157544</v>
      </c>
      <c r="E10" s="6" t="s">
        <v>53</v>
      </c>
      <c r="F10" s="5" t="s">
        <v>54</v>
      </c>
      <c r="G10" s="6" t="s">
        <v>55</v>
      </c>
      <c r="H10" s="8">
        <v>1260</v>
      </c>
      <c r="I10" s="8">
        <v>63</v>
      </c>
      <c r="J10" s="8">
        <v>107.1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>
        <f t="shared" si="0"/>
        <v>5</v>
      </c>
      <c r="Q10" s="10">
        <f t="shared" si="1"/>
        <v>8.5</v>
      </c>
      <c r="R10" s="10"/>
      <c r="S10" s="8"/>
      <c r="BQ10" s="8"/>
    </row>
    <row r="11" spans="1:76" ht="13.5" customHeight="1" x14ac:dyDescent="0.3">
      <c r="A11" s="5">
        <v>419</v>
      </c>
      <c r="B11" s="6" t="s">
        <v>22</v>
      </c>
      <c r="C11" s="7">
        <v>1104091</v>
      </c>
      <c r="D11" s="11">
        <v>1151427</v>
      </c>
      <c r="E11" s="5" t="s">
        <v>56</v>
      </c>
      <c r="F11" s="5" t="s">
        <v>57</v>
      </c>
      <c r="G11" s="5" t="s">
        <v>58</v>
      </c>
      <c r="H11" s="8">
        <v>13773.34</v>
      </c>
      <c r="I11" s="8">
        <v>688.67</v>
      </c>
      <c r="J11" s="8">
        <v>1170.73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>
        <f>+I11/H11*100</f>
        <v>5.0000217812092052</v>
      </c>
      <c r="Q11" s="10">
        <f>+J11/H11*100</f>
        <v>8.4999716844280329</v>
      </c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7">
        <v>9002042</v>
      </c>
      <c r="D12" s="11">
        <v>1151437</v>
      </c>
      <c r="E12" s="5" t="s">
        <v>59</v>
      </c>
      <c r="F12" s="5" t="s">
        <v>60</v>
      </c>
      <c r="G12" s="5" t="s">
        <v>61</v>
      </c>
      <c r="H12" s="8">
        <v>21458.41</v>
      </c>
      <c r="I12" s="8">
        <v>1072.92</v>
      </c>
      <c r="J12" s="8">
        <v>1823.96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>
        <f t="shared" si="0"/>
        <v>4.9999976699112381</v>
      </c>
      <c r="Q12" s="10">
        <f t="shared" si="1"/>
        <v>8.4999773981390057</v>
      </c>
      <c r="R12" s="10"/>
      <c r="S12" s="8"/>
      <c r="BJ12" s="8"/>
    </row>
    <row r="13" spans="1:76" ht="13.5" customHeight="1" x14ac:dyDescent="0.3">
      <c r="A13" s="5">
        <v>419</v>
      </c>
      <c r="B13" s="6" t="s">
        <v>22</v>
      </c>
      <c r="C13" s="6">
        <v>2104007</v>
      </c>
      <c r="D13" s="6">
        <v>1165728</v>
      </c>
      <c r="E13" s="6" t="s">
        <v>27</v>
      </c>
      <c r="F13" s="5" t="s">
        <v>123</v>
      </c>
      <c r="G13" s="6" t="s">
        <v>124</v>
      </c>
      <c r="H13" s="8">
        <v>11881</v>
      </c>
      <c r="I13" s="8">
        <v>594.04999999999995</v>
      </c>
      <c r="J13" s="8">
        <v>1009.89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>
        <f>+I13/H13*100</f>
        <v>5</v>
      </c>
      <c r="Q13" s="10">
        <f>+J13/H13*100</f>
        <v>8.5000420839996629</v>
      </c>
      <c r="R13" s="10"/>
      <c r="S13" s="8"/>
      <c r="BQ13" s="8"/>
    </row>
    <row r="14" spans="1:76" ht="13.5" customHeight="1" x14ac:dyDescent="0.3">
      <c r="A14" s="5">
        <v>419</v>
      </c>
      <c r="B14" s="6" t="s">
        <v>15</v>
      </c>
      <c r="C14" s="7">
        <v>2006007</v>
      </c>
      <c r="D14" s="11">
        <v>1165125</v>
      </c>
      <c r="E14" s="5" t="s">
        <v>62</v>
      </c>
      <c r="F14" s="5" t="s">
        <v>63</v>
      </c>
      <c r="G14" s="5" t="s">
        <v>64</v>
      </c>
      <c r="H14" s="8">
        <v>534021.39</v>
      </c>
      <c r="I14" s="8">
        <v>26701.069499999998</v>
      </c>
      <c r="J14" s="8">
        <v>45391.818149999999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 t="e">
        <f>+#REF!/#REF!*100</f>
        <v>#REF!</v>
      </c>
      <c r="Q14" s="10" t="e">
        <f>+H14/#REF!*100</f>
        <v>#REF!</v>
      </c>
      <c r="R14" s="10"/>
      <c r="S14" s="8"/>
      <c r="BJ14" s="8"/>
    </row>
    <row r="15" spans="1:76" ht="13.5" customHeight="1" x14ac:dyDescent="0.3">
      <c r="A15" s="5">
        <v>419</v>
      </c>
      <c r="B15" s="6" t="s">
        <v>22</v>
      </c>
      <c r="C15" s="7">
        <v>811210</v>
      </c>
      <c r="D15" s="11">
        <v>1151428</v>
      </c>
      <c r="E15" s="5" t="s">
        <v>65</v>
      </c>
      <c r="F15" s="5" t="s">
        <v>66</v>
      </c>
      <c r="G15" s="5" t="s">
        <v>67</v>
      </c>
      <c r="H15" s="8">
        <v>259398.77105999997</v>
      </c>
      <c r="I15" s="8">
        <v>12969.938552999998</v>
      </c>
      <c r="J15" s="8">
        <v>22049.149836000001</v>
      </c>
      <c r="K15" s="8">
        <v>0</v>
      </c>
      <c r="L15" s="8">
        <v>0</v>
      </c>
      <c r="M15" s="8">
        <v>0</v>
      </c>
      <c r="N15" s="8">
        <v>0</v>
      </c>
      <c r="O15" s="9">
        <v>0</v>
      </c>
      <c r="P15" s="10">
        <f t="shared" si="0"/>
        <v>5</v>
      </c>
      <c r="Q15" s="10">
        <f t="shared" si="1"/>
        <v>8.5000980328083156</v>
      </c>
      <c r="R15" s="10"/>
      <c r="S15" s="8"/>
      <c r="BJ15" s="8"/>
    </row>
    <row r="16" spans="1:76" ht="13.5" customHeight="1" x14ac:dyDescent="0.3">
      <c r="A16" s="5">
        <v>419</v>
      </c>
      <c r="B16" s="6" t="s">
        <v>22</v>
      </c>
      <c r="C16" s="7">
        <v>1602007</v>
      </c>
      <c r="D16" s="11">
        <v>1151434</v>
      </c>
      <c r="E16" s="5" t="s">
        <v>41</v>
      </c>
      <c r="F16" s="5" t="s">
        <v>42</v>
      </c>
      <c r="G16" s="5" t="s">
        <v>43</v>
      </c>
      <c r="H16" s="8">
        <v>106804.27799999999</v>
      </c>
      <c r="I16" s="8">
        <v>5340.2138999999997</v>
      </c>
      <c r="J16" s="8">
        <v>9078.3636299999998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0">
        <f>+I16/H16*100</f>
        <v>5</v>
      </c>
      <c r="Q16" s="10">
        <f>+J16/H16*100</f>
        <v>8.5</v>
      </c>
      <c r="R16" s="10"/>
      <c r="S16" s="8"/>
      <c r="BJ16" s="8"/>
    </row>
    <row r="17" spans="1:69" ht="13.5" customHeight="1" x14ac:dyDescent="0.3">
      <c r="A17" s="5">
        <v>419</v>
      </c>
      <c r="B17" s="6" t="s">
        <v>22</v>
      </c>
      <c r="C17" s="7">
        <v>2002056</v>
      </c>
      <c r="D17" s="11">
        <v>1162384</v>
      </c>
      <c r="E17" s="5" t="s">
        <v>68</v>
      </c>
      <c r="F17" s="5" t="s">
        <v>69</v>
      </c>
      <c r="G17" s="5" t="s">
        <v>70</v>
      </c>
      <c r="H17" s="8">
        <v>259398.77105999997</v>
      </c>
      <c r="I17" s="8">
        <v>12969.938552999998</v>
      </c>
      <c r="J17" s="8">
        <v>22049.149836000001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>
        <f t="shared" si="0"/>
        <v>5</v>
      </c>
      <c r="Q17" s="10">
        <f t="shared" si="1"/>
        <v>8.5000980328083156</v>
      </c>
      <c r="R17" s="10"/>
      <c r="S17" s="8"/>
      <c r="BJ17" s="8"/>
    </row>
    <row r="18" spans="1:69" ht="13.5" customHeight="1" x14ac:dyDescent="0.3">
      <c r="A18" s="5">
        <v>419</v>
      </c>
      <c r="B18" s="6" t="s">
        <v>22</v>
      </c>
      <c r="C18" s="7">
        <v>9205015</v>
      </c>
      <c r="D18" s="11">
        <v>1151430</v>
      </c>
      <c r="E18" s="5" t="s">
        <v>74</v>
      </c>
      <c r="F18" s="5" t="s">
        <v>75</v>
      </c>
      <c r="G18" s="5" t="s">
        <v>76</v>
      </c>
      <c r="H18" s="8">
        <v>979039.21499999997</v>
      </c>
      <c r="I18" s="8">
        <v>72267.504167999999</v>
      </c>
      <c r="J18" s="8">
        <v>122853.739902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>
        <f t="shared" si="0"/>
        <v>7.3814718614718613</v>
      </c>
      <c r="Q18" s="10">
        <f t="shared" si="1"/>
        <v>12.54839826839827</v>
      </c>
      <c r="R18" s="10"/>
      <c r="S18" s="8"/>
      <c r="BJ18" s="8"/>
    </row>
    <row r="19" spans="1:69" ht="13.5" customHeight="1" x14ac:dyDescent="0.3">
      <c r="A19" s="5">
        <v>419</v>
      </c>
      <c r="B19" s="6" t="s">
        <v>15</v>
      </c>
      <c r="C19" s="7">
        <v>1910028</v>
      </c>
      <c r="D19" s="11">
        <v>1157546</v>
      </c>
      <c r="E19" s="5" t="s">
        <v>77</v>
      </c>
      <c r="F19" s="5" t="s">
        <v>78</v>
      </c>
      <c r="G19" s="5" t="s">
        <v>79</v>
      </c>
      <c r="H19" s="8">
        <v>178007.13</v>
      </c>
      <c r="I19" s="8">
        <v>8900.3564999999999</v>
      </c>
      <c r="J19" s="8">
        <v>15130.606049999999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>
        <f t="shared" si="0"/>
        <v>5</v>
      </c>
      <c r="Q19" s="10">
        <f t="shared" si="1"/>
        <v>8.5</v>
      </c>
      <c r="R19" s="10"/>
      <c r="S19" s="8"/>
      <c r="BJ19" s="8"/>
    </row>
    <row r="20" spans="1:69" ht="13.5" customHeight="1" x14ac:dyDescent="0.3">
      <c r="A20" s="5">
        <v>419</v>
      </c>
      <c r="B20" s="6" t="s">
        <v>22</v>
      </c>
      <c r="C20" s="7">
        <v>910056</v>
      </c>
      <c r="D20" s="11">
        <v>1151439</v>
      </c>
      <c r="E20" s="5" t="s">
        <v>80</v>
      </c>
      <c r="F20" s="5" t="s">
        <v>81</v>
      </c>
      <c r="G20" s="5" t="s">
        <v>82</v>
      </c>
      <c r="H20" s="8">
        <v>476169.07274999999</v>
      </c>
      <c r="I20" s="8">
        <v>23808.877463999997</v>
      </c>
      <c r="J20" s="8">
        <v>40474.583097000002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>
        <f t="shared" si="0"/>
        <v>5.0000890075656423</v>
      </c>
      <c r="Q20" s="10">
        <f t="shared" si="1"/>
        <v>8.5000445037828225</v>
      </c>
      <c r="R20" s="10"/>
      <c r="S20" s="8"/>
      <c r="AZ20" s="8"/>
      <c r="BJ20" s="8"/>
    </row>
    <row r="21" spans="1:69" ht="13.5" customHeight="1" x14ac:dyDescent="0.3">
      <c r="A21" s="5">
        <v>419</v>
      </c>
      <c r="B21" s="6" t="s">
        <v>22</v>
      </c>
      <c r="C21" s="7">
        <v>1501007</v>
      </c>
      <c r="D21" s="11">
        <v>1151429</v>
      </c>
      <c r="E21" s="5" t="s">
        <v>83</v>
      </c>
      <c r="F21" s="5" t="s">
        <v>84</v>
      </c>
      <c r="G21" s="5" t="s">
        <v>85</v>
      </c>
      <c r="H21" s="8">
        <v>291824.04126899998</v>
      </c>
      <c r="I21" s="8">
        <v>14591.498741999998</v>
      </c>
      <c r="J21" s="8">
        <v>24804.869738999998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>
        <f t="shared" si="0"/>
        <v>5.0001016635054158</v>
      </c>
      <c r="Q21" s="10">
        <f t="shared" si="1"/>
        <v>8.4999404542325419</v>
      </c>
      <c r="R21" s="10"/>
      <c r="S21" s="8"/>
      <c r="BJ21" s="8"/>
    </row>
    <row r="22" spans="1:69" ht="13.5" customHeight="1" x14ac:dyDescent="0.3">
      <c r="A22" s="5">
        <v>419</v>
      </c>
      <c r="B22" s="6" t="s">
        <v>22</v>
      </c>
      <c r="C22" s="7">
        <v>404761</v>
      </c>
      <c r="D22" s="11">
        <v>1151441</v>
      </c>
      <c r="E22" s="5" t="s">
        <v>86</v>
      </c>
      <c r="F22" s="5" t="s">
        <v>87</v>
      </c>
      <c r="G22" s="5" t="s">
        <v>88</v>
      </c>
      <c r="H22" s="8">
        <v>209514.39200999998</v>
      </c>
      <c r="I22" s="8">
        <v>10476.143426999999</v>
      </c>
      <c r="J22" s="8">
        <v>17808.341876999999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>
        <f t="shared" si="0"/>
        <v>5.0002022899219156</v>
      </c>
      <c r="Q22" s="10">
        <f t="shared" si="1"/>
        <v>8.4998179390702759</v>
      </c>
      <c r="R22" s="10"/>
      <c r="S22" s="8"/>
      <c r="BJ22" s="8"/>
    </row>
    <row r="23" spans="1:69" ht="13.5" customHeight="1" x14ac:dyDescent="0.3">
      <c r="A23" s="5">
        <v>419</v>
      </c>
      <c r="B23" s="6" t="s">
        <v>22</v>
      </c>
      <c r="C23" s="7">
        <v>7810042</v>
      </c>
      <c r="D23" s="11">
        <v>1151444</v>
      </c>
      <c r="E23" s="5" t="s">
        <v>89</v>
      </c>
      <c r="F23" s="5" t="s">
        <v>90</v>
      </c>
      <c r="G23" s="5" t="s">
        <v>91</v>
      </c>
      <c r="H23" s="8">
        <v>1157046.345</v>
      </c>
      <c r="I23" s="8">
        <v>85406.973320999998</v>
      </c>
      <c r="J23" s="8">
        <v>145191.091758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>
        <f t="shared" si="0"/>
        <v>7.3814652014652014</v>
      </c>
      <c r="Q23" s="10">
        <f t="shared" si="1"/>
        <v>12.548424908424908</v>
      </c>
      <c r="R23" s="10"/>
      <c r="S23" s="8"/>
      <c r="BJ23" s="8"/>
    </row>
    <row r="24" spans="1:69" ht="13.5" customHeight="1" x14ac:dyDescent="0.3">
      <c r="A24" s="5">
        <v>419</v>
      </c>
      <c r="B24" s="6" t="s">
        <v>15</v>
      </c>
      <c r="C24" s="7">
        <v>1208028</v>
      </c>
      <c r="D24" s="11">
        <v>1151688</v>
      </c>
      <c r="E24" s="5" t="s">
        <v>92</v>
      </c>
      <c r="F24" s="5" t="s">
        <v>93</v>
      </c>
      <c r="G24" s="5" t="s">
        <v>94</v>
      </c>
      <c r="H24" s="8">
        <v>209514.39200999998</v>
      </c>
      <c r="I24" s="8">
        <v>10476.143426999999</v>
      </c>
      <c r="J24" s="8">
        <v>17808.341876999999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>
        <f t="shared" si="0"/>
        <v>5.0002022899219156</v>
      </c>
      <c r="Q24" s="10">
        <f t="shared" si="1"/>
        <v>8.4998179390702759</v>
      </c>
      <c r="R24" s="10"/>
      <c r="S24" s="8"/>
      <c r="BJ24" s="8"/>
    </row>
    <row r="25" spans="1:69" ht="13.5" customHeight="1" x14ac:dyDescent="0.3">
      <c r="A25" s="5">
        <v>419</v>
      </c>
      <c r="B25" s="6" t="s">
        <v>15</v>
      </c>
      <c r="C25" s="7">
        <v>1903063</v>
      </c>
      <c r="D25" s="11">
        <v>1156591</v>
      </c>
      <c r="E25" s="5" t="s">
        <v>95</v>
      </c>
      <c r="F25" s="5" t="s">
        <v>96</v>
      </c>
      <c r="G25" s="5" t="s">
        <v>97</v>
      </c>
      <c r="H25" s="8">
        <v>178007.13</v>
      </c>
      <c r="I25" s="8">
        <v>8900.3564999999999</v>
      </c>
      <c r="J25" s="8">
        <v>15130.606049999999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>
        <f t="shared" si="0"/>
        <v>5</v>
      </c>
      <c r="Q25" s="10">
        <f t="shared" si="1"/>
        <v>8.5</v>
      </c>
      <c r="R25" s="10"/>
      <c r="S25" s="8"/>
      <c r="BJ25" s="8"/>
    </row>
    <row r="26" spans="1:69" ht="13.5" customHeight="1" x14ac:dyDescent="0.3">
      <c r="E26" s="5"/>
      <c r="F26" s="5"/>
      <c r="K26" s="8">
        <v>0</v>
      </c>
      <c r="BJ26" s="8"/>
    </row>
    <row r="27" spans="1:69" ht="13.5" customHeight="1" thickBot="1" x14ac:dyDescent="0.35">
      <c r="A27" s="12"/>
      <c r="B27" s="13"/>
      <c r="C27" s="14"/>
      <c r="D27" s="15"/>
      <c r="E27" s="12"/>
      <c r="F27" s="12"/>
      <c r="G27" s="12"/>
      <c r="H27" s="16">
        <f>SUM(H2:H26)</f>
        <v>5140428.8681589989</v>
      </c>
      <c r="I27" s="16">
        <f>SUM(I2:I26)</f>
        <v>307893.21405499993</v>
      </c>
      <c r="J27" s="16">
        <f>SUM(J2:J26)</f>
        <v>523413.79180200002</v>
      </c>
      <c r="K27" s="16">
        <f>SUM(K2:K25)</f>
        <v>0</v>
      </c>
      <c r="L27" s="16">
        <f>SUM(L2:L25)</f>
        <v>0</v>
      </c>
      <c r="M27" s="16">
        <f>SUM(M2:M25)</f>
        <v>0</v>
      </c>
      <c r="N27" s="16">
        <f>SUM(N2:N25)</f>
        <v>0</v>
      </c>
      <c r="O27" s="16">
        <f>SUM(O2:O25)</f>
        <v>0</v>
      </c>
      <c r="BJ27" s="8"/>
    </row>
    <row r="28" spans="1:69" ht="13.5" customHeight="1" thickTop="1" x14ac:dyDescent="0.3">
      <c r="E28" s="5"/>
      <c r="F28" s="5"/>
      <c r="H28" s="8">
        <v>301683.94</v>
      </c>
      <c r="I28" s="8">
        <v>15112.55</v>
      </c>
      <c r="J28" s="8">
        <v>25691.329999999998</v>
      </c>
      <c r="BJ28" s="8"/>
    </row>
    <row r="29" spans="1:69" ht="13.5" customHeight="1" x14ac:dyDescent="0.3">
      <c r="E29" s="5"/>
      <c r="F29" s="5"/>
      <c r="H29" s="8">
        <v>-4830108.1100000003</v>
      </c>
      <c r="I29" s="8">
        <v>-344943.78</v>
      </c>
      <c r="J29" s="8">
        <v>-586400.42000000016</v>
      </c>
      <c r="K29" s="8">
        <f>+K28-K27</f>
        <v>0</v>
      </c>
      <c r="BJ29" s="8"/>
    </row>
    <row r="30" spans="1:69" x14ac:dyDescent="0.3">
      <c r="H30" s="8">
        <v>57084.03</v>
      </c>
      <c r="I30" s="8">
        <v>4158.3900000000003</v>
      </c>
      <c r="J30" s="8">
        <v>7069.2200000000012</v>
      </c>
    </row>
    <row r="31" spans="1:69" ht="13.5" customHeight="1" x14ac:dyDescent="0.3">
      <c r="A31" s="17" t="s">
        <v>98</v>
      </c>
      <c r="E31" s="5"/>
      <c r="F31" s="5"/>
      <c r="P31" s="18"/>
      <c r="Q31" s="18"/>
      <c r="BJ31" s="8"/>
    </row>
    <row r="32" spans="1:69" ht="13.5" customHeight="1" x14ac:dyDescent="0.3">
      <c r="A32" s="5">
        <v>419</v>
      </c>
      <c r="B32" s="6" t="s">
        <v>22</v>
      </c>
      <c r="C32" s="7">
        <v>1910035</v>
      </c>
      <c r="D32" s="6">
        <v>1157545</v>
      </c>
      <c r="E32" s="6" t="s">
        <v>26</v>
      </c>
      <c r="F32" s="5" t="s">
        <v>27</v>
      </c>
      <c r="G32" s="6" t="s">
        <v>28</v>
      </c>
      <c r="H32" s="8" t="e">
        <v>#N/A</v>
      </c>
      <c r="I32" s="8" t="e">
        <v>#N/A</v>
      </c>
      <c r="J32" s="8" t="e">
        <v>#N/A</v>
      </c>
      <c r="K32" s="8">
        <v>0</v>
      </c>
      <c r="L32" s="8">
        <v>0</v>
      </c>
      <c r="M32" s="8">
        <v>0</v>
      </c>
      <c r="N32" s="8">
        <v>0</v>
      </c>
      <c r="O32" s="9">
        <v>0</v>
      </c>
      <c r="P32" s="10" t="e">
        <f>+I32/H32*100</f>
        <v>#N/A</v>
      </c>
      <c r="Q32" s="10" t="e">
        <f>+J32/H32*100</f>
        <v>#N/A</v>
      </c>
      <c r="R32" s="10"/>
      <c r="S32" s="8"/>
      <c r="BQ32" s="8"/>
    </row>
    <row r="33" spans="1:62" ht="13.5" customHeight="1" x14ac:dyDescent="0.3">
      <c r="A33" s="5">
        <v>419</v>
      </c>
      <c r="B33" s="6" t="s">
        <v>22</v>
      </c>
      <c r="C33" s="7">
        <v>1802028</v>
      </c>
      <c r="D33" s="11">
        <v>1152758</v>
      </c>
      <c r="E33" s="5" t="s">
        <v>29</v>
      </c>
      <c r="F33" s="5" t="s">
        <v>30</v>
      </c>
      <c r="G33" s="5" t="s">
        <v>31</v>
      </c>
      <c r="H33" s="8" t="e">
        <v>#N/A</v>
      </c>
      <c r="I33" s="8" t="e">
        <v>#N/A</v>
      </c>
      <c r="J33" s="8" t="e">
        <v>#N/A</v>
      </c>
      <c r="K33" s="8" t="e">
        <f>VLOOKUP(C33,'[3]Mar 2021'!$A$4:$N$15,14,FALSE)</f>
        <v>#N/A</v>
      </c>
      <c r="L33" s="8">
        <v>0</v>
      </c>
      <c r="M33" s="8">
        <v>0</v>
      </c>
      <c r="N33" s="8">
        <v>0</v>
      </c>
      <c r="O33" s="9">
        <v>0</v>
      </c>
      <c r="P33" s="10" t="e">
        <f>+I33/H33*100</f>
        <v>#N/A</v>
      </c>
      <c r="Q33" s="10" t="e">
        <f>+J33/H33*100</f>
        <v>#N/A</v>
      </c>
      <c r="R33" s="10"/>
      <c r="S33" s="8"/>
      <c r="BJ33" s="8"/>
    </row>
    <row r="34" spans="1:62" ht="13.5" customHeight="1" x14ac:dyDescent="0.3">
      <c r="A34" s="5">
        <v>419</v>
      </c>
      <c r="B34" s="6" t="s">
        <v>15</v>
      </c>
      <c r="C34" s="7">
        <v>1910021</v>
      </c>
      <c r="D34" s="11">
        <v>1157547</v>
      </c>
      <c r="E34" s="5" t="s">
        <v>71</v>
      </c>
      <c r="F34" s="5" t="s">
        <v>72</v>
      </c>
      <c r="G34" s="5" t="s">
        <v>73</v>
      </c>
      <c r="H34" s="8" t="e">
        <v>#N/A</v>
      </c>
      <c r="I34" s="8" t="e">
        <v>#N/A</v>
      </c>
      <c r="J34" s="8" t="e">
        <v>#N/A</v>
      </c>
      <c r="K34" s="8">
        <v>0</v>
      </c>
      <c r="L34" s="8">
        <v>0</v>
      </c>
      <c r="M34" s="8">
        <v>0</v>
      </c>
      <c r="N34" s="8">
        <v>0</v>
      </c>
      <c r="O34" s="9">
        <v>0</v>
      </c>
      <c r="P34" s="10" t="e">
        <f>+I34/H34*100</f>
        <v>#N/A</v>
      </c>
      <c r="Q34" s="10" t="e">
        <f>+J34/H34*100</f>
        <v>#N/A</v>
      </c>
      <c r="R34" s="10"/>
      <c r="S34" s="8"/>
      <c r="BJ34" s="8"/>
    </row>
    <row r="35" spans="1:62" ht="13.5" customHeight="1" x14ac:dyDescent="0.3">
      <c r="A35" s="5">
        <v>419</v>
      </c>
      <c r="B35" s="6" t="s">
        <v>22</v>
      </c>
      <c r="C35" s="7">
        <v>1403028</v>
      </c>
      <c r="D35" s="11">
        <v>1151425</v>
      </c>
      <c r="E35" s="5" t="s">
        <v>99</v>
      </c>
      <c r="F35" s="5" t="s">
        <v>100</v>
      </c>
      <c r="G35" s="5" t="s">
        <v>101</v>
      </c>
      <c r="H35" s="8" t="e">
        <v>#N/A</v>
      </c>
      <c r="I35" s="8" t="e">
        <v>#N/A</v>
      </c>
      <c r="J35" s="8" t="e">
        <v>#N/A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 t="e">
        <f>+I35/H35*100</f>
        <v>#N/A</v>
      </c>
      <c r="Q35" s="10" t="e">
        <f>+J35/H35*100</f>
        <v>#N/A</v>
      </c>
      <c r="R35" s="10"/>
      <c r="S35" s="8"/>
      <c r="BJ35" s="8"/>
    </row>
    <row r="36" spans="1:62" ht="13.5" customHeight="1" x14ac:dyDescent="0.3">
      <c r="A36" s="5">
        <v>419</v>
      </c>
      <c r="B36" s="6" t="s">
        <v>22</v>
      </c>
      <c r="C36" s="7">
        <v>807350</v>
      </c>
      <c r="D36" s="11">
        <v>1151426</v>
      </c>
      <c r="E36" s="5" t="s">
        <v>102</v>
      </c>
      <c r="F36" s="5" t="s">
        <v>103</v>
      </c>
      <c r="G36" s="5" t="s">
        <v>104</v>
      </c>
      <c r="H36" s="8" t="e">
        <v>#N/A</v>
      </c>
      <c r="I36" s="8" t="e">
        <v>#N/A</v>
      </c>
      <c r="J36" s="8" t="e">
        <v>#N/A</v>
      </c>
      <c r="K36" s="8">
        <v>0</v>
      </c>
      <c r="L36" s="8">
        <v>0</v>
      </c>
      <c r="M36" s="8">
        <v>0</v>
      </c>
      <c r="N36" s="8">
        <v>0</v>
      </c>
      <c r="O36" s="9">
        <v>0</v>
      </c>
      <c r="P36" s="10" t="e">
        <f>+I36/H36*100</f>
        <v>#N/A</v>
      </c>
      <c r="Q36" s="10" t="e">
        <f>+J36/H36*100</f>
        <v>#N/A</v>
      </c>
      <c r="R36" s="10"/>
      <c r="S36" s="8"/>
      <c r="BJ36" s="8"/>
    </row>
    <row r="37" spans="1:62" ht="13.5" customHeight="1" x14ac:dyDescent="0.3">
      <c r="A37" s="5">
        <v>5120</v>
      </c>
      <c r="B37" s="6" t="s">
        <v>22</v>
      </c>
      <c r="C37" s="7">
        <v>710266</v>
      </c>
      <c r="D37" s="11">
        <v>2044673</v>
      </c>
      <c r="E37" s="5" t="s">
        <v>105</v>
      </c>
      <c r="F37" s="5" t="s">
        <v>106</v>
      </c>
      <c r="G37" s="5" t="s">
        <v>107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2" ht="13.5" customHeight="1" x14ac:dyDescent="0.3">
      <c r="A38" s="5">
        <v>5120</v>
      </c>
      <c r="B38" s="6" t="s">
        <v>22</v>
      </c>
      <c r="C38" s="7">
        <v>1505021</v>
      </c>
      <c r="D38" s="11">
        <v>2044896</v>
      </c>
      <c r="E38" s="5" t="s">
        <v>108</v>
      </c>
      <c r="F38" s="5" t="s">
        <v>109</v>
      </c>
      <c r="G38" s="5" t="s">
        <v>110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9">
        <v>0</v>
      </c>
      <c r="P38" s="10"/>
      <c r="Q38" s="10"/>
      <c r="R38" s="10"/>
      <c r="S38" s="8"/>
      <c r="BJ38" s="8"/>
    </row>
    <row r="39" spans="1:62" ht="13.5" customHeight="1" x14ac:dyDescent="0.3">
      <c r="A39" s="5">
        <v>419</v>
      </c>
      <c r="B39" s="6" t="s">
        <v>22</v>
      </c>
      <c r="C39" s="7">
        <v>1711035</v>
      </c>
      <c r="D39" s="11">
        <v>1152493</v>
      </c>
      <c r="E39" s="5" t="s">
        <v>44</v>
      </c>
      <c r="F39" s="5" t="s">
        <v>45</v>
      </c>
      <c r="G39" s="5" t="s">
        <v>46</v>
      </c>
      <c r="H39" s="8" t="e">
        <v>#N/A</v>
      </c>
      <c r="I39" s="8" t="e">
        <v>#N/A</v>
      </c>
      <c r="J39" s="8" t="e">
        <v>#N/A</v>
      </c>
      <c r="K39" s="8" t="e">
        <f>VLOOKUP(C39,'[3]Feb 2021'!$A$4:$N$17,14,FALSE)</f>
        <v>#N/A</v>
      </c>
      <c r="L39" s="8">
        <v>0</v>
      </c>
      <c r="M39" s="8">
        <v>0</v>
      </c>
      <c r="N39" s="8">
        <v>0</v>
      </c>
      <c r="O39" s="9">
        <v>0</v>
      </c>
      <c r="P39" s="10" t="e">
        <f>+I39/H39*100</f>
        <v>#N/A</v>
      </c>
      <c r="Q39" s="10" t="e">
        <f>+J39/H39*100</f>
        <v>#N/A</v>
      </c>
      <c r="R39" s="10"/>
      <c r="S39" s="8"/>
      <c r="BJ39" s="8"/>
    </row>
    <row r="40" spans="1:62" ht="13.5" customHeight="1" x14ac:dyDescent="0.3">
      <c r="E40" s="5"/>
      <c r="F40" s="5"/>
      <c r="P40" s="18"/>
      <c r="Q40" s="18"/>
      <c r="BJ40" s="8"/>
    </row>
    <row r="41" spans="1:62" x14ac:dyDescent="0.3">
      <c r="A41" s="17"/>
      <c r="D41" s="11">
        <v>2002056</v>
      </c>
      <c r="E41" s="6" t="s">
        <v>111</v>
      </c>
      <c r="F41" s="6" t="s">
        <v>70</v>
      </c>
    </row>
    <row r="42" spans="1:62" ht="13.5" customHeight="1" x14ac:dyDescent="0.3">
      <c r="E42" s="5"/>
      <c r="F42" s="5"/>
      <c r="P42" s="18"/>
      <c r="Q42" s="18"/>
      <c r="BJ42" s="8"/>
    </row>
  </sheetData>
  <conditionalFormatting sqref="C24 C9:C10">
    <cfRule type="duplicateValues" dxfId="27" priority="1" stopIfTrue="1"/>
  </conditionalFormatting>
  <conditionalFormatting sqref="F24 F9:F10">
    <cfRule type="duplicateValues" dxfId="26" priority="2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42"/>
  <sheetViews>
    <sheetView topLeftCell="A16" workbookViewId="0">
      <selection activeCell="H28" sqref="H28:J28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23075.360000000001</v>
      </c>
      <c r="I2" s="8">
        <v>1153.77</v>
      </c>
      <c r="J2" s="8">
        <v>1961.41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 t="e">
        <f>+#REF!/#REF!*100</f>
        <v>#REF!</v>
      </c>
      <c r="Q2" s="10" t="e">
        <f>+#REF!/#REF!*100</f>
        <v>#REF!</v>
      </c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23075.360000000001</v>
      </c>
      <c r="I3" s="8">
        <v>1153.77</v>
      </c>
      <c r="J3" s="8">
        <v>1961.41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>
        <f t="shared" ref="P3:P26" si="0">+I3/H3*100</f>
        <v>5.0000086672537281</v>
      </c>
      <c r="Q3" s="10">
        <f t="shared" ref="Q3:Q26" si="1">+J3/H3*100</f>
        <v>8.5000190679582026</v>
      </c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24375.360000000001</v>
      </c>
      <c r="I4" s="8">
        <v>1218.77</v>
      </c>
      <c r="J4" s="8">
        <v>2071.91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>
        <f t="shared" si="0"/>
        <v>5.0000082050070231</v>
      </c>
      <c r="Q4" s="10">
        <f t="shared" si="1"/>
        <v>8.5000180510154504</v>
      </c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1908007</v>
      </c>
      <c r="D5" s="6">
        <v>1157344</v>
      </c>
      <c r="E5" s="5" t="s">
        <v>32</v>
      </c>
      <c r="F5" s="5" t="s">
        <v>33</v>
      </c>
      <c r="G5" s="5" t="s">
        <v>34</v>
      </c>
      <c r="H5" s="8">
        <v>38122.629999999997</v>
      </c>
      <c r="I5" s="8">
        <v>1906.13</v>
      </c>
      <c r="J5" s="8">
        <v>3240.42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>
        <f t="shared" si="0"/>
        <v>4.9999960653291762</v>
      </c>
      <c r="Q5" s="10">
        <f t="shared" si="1"/>
        <v>8.4999906879457168</v>
      </c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1407007</v>
      </c>
      <c r="D6" s="11">
        <v>1151431</v>
      </c>
      <c r="E6" s="5" t="s">
        <v>35</v>
      </c>
      <c r="F6" s="5" t="s">
        <v>36</v>
      </c>
      <c r="G6" s="5" t="s">
        <v>37</v>
      </c>
      <c r="H6" s="8">
        <v>38479.86</v>
      </c>
      <c r="I6" s="8">
        <v>1923.99</v>
      </c>
      <c r="J6" s="8">
        <v>3270.79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>
        <f t="shared" si="0"/>
        <v>4.9999922037138385</v>
      </c>
      <c r="Q6" s="10">
        <f t="shared" si="1"/>
        <v>8.500004937647903</v>
      </c>
      <c r="R6" s="10"/>
      <c r="S6" s="8"/>
      <c r="BJ6" s="8"/>
    </row>
    <row r="7" spans="1:76" ht="13.5" customHeight="1" x14ac:dyDescent="0.3">
      <c r="A7" s="5">
        <v>419</v>
      </c>
      <c r="B7" s="6" t="s">
        <v>22</v>
      </c>
      <c r="C7" s="7">
        <v>1801056</v>
      </c>
      <c r="D7" s="6">
        <v>1152702</v>
      </c>
      <c r="E7" s="6" t="s">
        <v>38</v>
      </c>
      <c r="F7" s="5" t="s">
        <v>39</v>
      </c>
      <c r="G7" s="6" t="s">
        <v>40</v>
      </c>
      <c r="H7" s="8">
        <v>39002.58</v>
      </c>
      <c r="I7" s="8">
        <v>3341.18</v>
      </c>
      <c r="J7" s="8">
        <v>5680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>
        <f t="shared" si="0"/>
        <v>8.5665614941370531</v>
      </c>
      <c r="Q7" s="10">
        <f t="shared" si="1"/>
        <v>14.563139156435293</v>
      </c>
      <c r="R7" s="10"/>
      <c r="S7" s="8"/>
      <c r="BQ7" s="8"/>
    </row>
    <row r="8" spans="1:76" ht="13.5" customHeight="1" x14ac:dyDescent="0.3">
      <c r="A8" s="5">
        <v>419</v>
      </c>
      <c r="B8" s="6" t="s">
        <v>22</v>
      </c>
      <c r="C8" s="7">
        <v>1908014</v>
      </c>
      <c r="D8" s="6">
        <v>1157345</v>
      </c>
      <c r="E8" s="5" t="s">
        <v>47</v>
      </c>
      <c r="F8" s="5" t="s">
        <v>48</v>
      </c>
      <c r="G8" s="5" t="s">
        <v>49</v>
      </c>
      <c r="H8" s="8">
        <v>38122.629999999997</v>
      </c>
      <c r="I8" s="8">
        <v>1906.13</v>
      </c>
      <c r="J8" s="8">
        <v>3240.42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>
        <f t="shared" si="0"/>
        <v>4.9999960653291762</v>
      </c>
      <c r="Q8" s="10">
        <f t="shared" si="1"/>
        <v>8.4999906879457168</v>
      </c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1104133</v>
      </c>
      <c r="D9" s="11">
        <v>1151436</v>
      </c>
      <c r="E9" s="5" t="s">
        <v>50</v>
      </c>
      <c r="F9" s="5" t="s">
        <v>51</v>
      </c>
      <c r="G9" s="5" t="s">
        <v>52</v>
      </c>
      <c r="H9" s="8">
        <v>61183.12</v>
      </c>
      <c r="I9" s="8">
        <v>3059.16</v>
      </c>
      <c r="J9" s="8">
        <v>5200.57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>
        <f t="shared" si="0"/>
        <v>5.0000065377509344</v>
      </c>
      <c r="Q9" s="10">
        <f t="shared" si="1"/>
        <v>8.5000078453011216</v>
      </c>
      <c r="R9" s="10"/>
      <c r="S9" s="8"/>
      <c r="BJ9" s="8"/>
    </row>
    <row r="10" spans="1:76" ht="13.5" customHeight="1" x14ac:dyDescent="0.3">
      <c r="A10" s="5">
        <v>419</v>
      </c>
      <c r="B10" s="6" t="s">
        <v>22</v>
      </c>
      <c r="C10" s="7">
        <v>1910042</v>
      </c>
      <c r="D10" s="6">
        <v>1157544</v>
      </c>
      <c r="E10" s="6" t="s">
        <v>53</v>
      </c>
      <c r="F10" s="5" t="s">
        <v>54</v>
      </c>
      <c r="G10" s="6" t="s">
        <v>55</v>
      </c>
      <c r="H10" s="8">
        <v>1260</v>
      </c>
      <c r="I10" s="8">
        <v>63</v>
      </c>
      <c r="J10" s="8">
        <v>107.1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>
        <f t="shared" si="0"/>
        <v>5</v>
      </c>
      <c r="Q10" s="10">
        <f t="shared" si="1"/>
        <v>8.5</v>
      </c>
      <c r="R10" s="10"/>
      <c r="S10" s="8"/>
      <c r="BQ10" s="8"/>
    </row>
    <row r="11" spans="1:76" ht="13.5" customHeight="1" x14ac:dyDescent="0.3">
      <c r="A11" s="5">
        <v>419</v>
      </c>
      <c r="B11" s="6" t="s">
        <v>22</v>
      </c>
      <c r="C11" s="7">
        <v>1104091</v>
      </c>
      <c r="D11" s="11">
        <v>1151427</v>
      </c>
      <c r="E11" s="5" t="s">
        <v>56</v>
      </c>
      <c r="F11" s="5" t="s">
        <v>57</v>
      </c>
      <c r="G11" s="5" t="s">
        <v>58</v>
      </c>
      <c r="H11" s="8">
        <v>13773.34</v>
      </c>
      <c r="I11" s="8">
        <v>688.67</v>
      </c>
      <c r="J11" s="8">
        <v>1170.73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>
        <f>+I11/H11*100</f>
        <v>5.0000217812092052</v>
      </c>
      <c r="Q11" s="10">
        <f>+J11/H11*100</f>
        <v>8.4999716844280329</v>
      </c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7">
        <v>9002042</v>
      </c>
      <c r="D12" s="11">
        <v>1151437</v>
      </c>
      <c r="E12" s="5" t="s">
        <v>59</v>
      </c>
      <c r="F12" s="5" t="s">
        <v>60</v>
      </c>
      <c r="G12" s="5" t="s">
        <v>61</v>
      </c>
      <c r="H12" s="8">
        <v>21458.41</v>
      </c>
      <c r="I12" s="8">
        <v>1072.92</v>
      </c>
      <c r="J12" s="8">
        <v>1823.96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>
        <f t="shared" si="0"/>
        <v>4.9999976699112381</v>
      </c>
      <c r="Q12" s="10">
        <f t="shared" si="1"/>
        <v>8.4999773981390057</v>
      </c>
      <c r="R12" s="10"/>
      <c r="S12" s="8"/>
      <c r="BJ12" s="8"/>
    </row>
    <row r="13" spans="1:76" ht="13.5" customHeight="1" x14ac:dyDescent="0.3">
      <c r="A13" s="5">
        <v>419</v>
      </c>
      <c r="B13" s="6" t="s">
        <v>22</v>
      </c>
      <c r="C13" s="6">
        <v>2104007</v>
      </c>
      <c r="D13" s="6">
        <v>1165728</v>
      </c>
      <c r="E13" s="6" t="s">
        <v>27</v>
      </c>
      <c r="F13" s="5" t="s">
        <v>123</v>
      </c>
      <c r="G13" s="6" t="s">
        <v>124</v>
      </c>
      <c r="H13" s="8">
        <v>11881</v>
      </c>
      <c r="I13" s="8">
        <v>594.04999999999995</v>
      </c>
      <c r="J13" s="8">
        <v>1009.89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>
        <f>+I13/H13*100</f>
        <v>5</v>
      </c>
      <c r="Q13" s="10">
        <f>+J13/H13*100</f>
        <v>8.5000420839996629</v>
      </c>
      <c r="R13" s="10"/>
      <c r="S13" s="8"/>
      <c r="BQ13" s="8"/>
    </row>
    <row r="14" spans="1:76" ht="13.5" customHeight="1" x14ac:dyDescent="0.3">
      <c r="A14" s="5">
        <v>419</v>
      </c>
      <c r="B14" s="6" t="s">
        <v>15</v>
      </c>
      <c r="C14" s="7">
        <v>2006007</v>
      </c>
      <c r="D14" s="11">
        <v>1165125</v>
      </c>
      <c r="E14" s="5" t="s">
        <v>62</v>
      </c>
      <c r="F14" s="5" t="s">
        <v>63</v>
      </c>
      <c r="G14" s="5" t="s">
        <v>64</v>
      </c>
      <c r="H14" s="8">
        <v>538711.11</v>
      </c>
      <c r="I14" s="8">
        <v>26935.555499999999</v>
      </c>
      <c r="J14" s="8">
        <v>45790.444349999998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 t="e">
        <f>+#REF!/#REF!*100</f>
        <v>#REF!</v>
      </c>
      <c r="Q14" s="10" t="e">
        <f>+#REF!/#REF!*100</f>
        <v>#REF!</v>
      </c>
      <c r="R14" s="10"/>
      <c r="S14" s="8"/>
      <c r="BJ14" s="8"/>
    </row>
    <row r="15" spans="1:76" ht="13.5" customHeight="1" x14ac:dyDescent="0.3">
      <c r="A15" s="5">
        <v>419</v>
      </c>
      <c r="B15" s="6" t="s">
        <v>22</v>
      </c>
      <c r="C15" s="7">
        <v>811210</v>
      </c>
      <c r="D15" s="11">
        <v>1151428</v>
      </c>
      <c r="E15" s="5" t="s">
        <v>65</v>
      </c>
      <c r="F15" s="5" t="s">
        <v>66</v>
      </c>
      <c r="G15" s="5" t="s">
        <v>67</v>
      </c>
      <c r="H15" s="8">
        <v>261676.78393999996</v>
      </c>
      <c r="I15" s="8">
        <v>13083.839196999999</v>
      </c>
      <c r="J15" s="8">
        <v>22242.783164</v>
      </c>
      <c r="K15" s="8">
        <v>0</v>
      </c>
      <c r="L15" s="8">
        <v>0</v>
      </c>
      <c r="M15" s="8">
        <v>0</v>
      </c>
      <c r="N15" s="8">
        <v>0</v>
      </c>
      <c r="O15" s="9">
        <v>0</v>
      </c>
      <c r="P15" s="10">
        <f t="shared" si="0"/>
        <v>5</v>
      </c>
      <c r="Q15" s="10">
        <f t="shared" si="1"/>
        <v>8.5000980328083156</v>
      </c>
      <c r="R15" s="10"/>
      <c r="S15" s="8"/>
      <c r="BJ15" s="8"/>
    </row>
    <row r="16" spans="1:76" ht="13.5" customHeight="1" x14ac:dyDescent="0.3">
      <c r="A16" s="5">
        <v>419</v>
      </c>
      <c r="B16" s="6" t="s">
        <v>22</v>
      </c>
      <c r="C16" s="7">
        <v>1602007</v>
      </c>
      <c r="D16" s="11">
        <v>1151434</v>
      </c>
      <c r="E16" s="5" t="s">
        <v>41</v>
      </c>
      <c r="F16" s="5" t="s">
        <v>42</v>
      </c>
      <c r="G16" s="5" t="s">
        <v>43</v>
      </c>
      <c r="H16" s="8">
        <v>107742.22199999999</v>
      </c>
      <c r="I16" s="8">
        <v>5387.1111000000001</v>
      </c>
      <c r="J16" s="8">
        <v>9158.0888699999996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0">
        <f>+I16/H16*100</f>
        <v>5</v>
      </c>
      <c r="Q16" s="10">
        <f>+J16/H16*100</f>
        <v>8.5</v>
      </c>
      <c r="R16" s="10"/>
      <c r="S16" s="8"/>
      <c r="BJ16" s="8"/>
    </row>
    <row r="17" spans="1:62" ht="13.5" customHeight="1" x14ac:dyDescent="0.3">
      <c r="A17" s="5">
        <v>419</v>
      </c>
      <c r="B17" s="6" t="s">
        <v>22</v>
      </c>
      <c r="C17" s="7">
        <v>2002056</v>
      </c>
      <c r="D17" s="11">
        <v>1162384</v>
      </c>
      <c r="E17" s="5" t="s">
        <v>68</v>
      </c>
      <c r="F17" s="5" t="s">
        <v>69</v>
      </c>
      <c r="G17" s="5" t="s">
        <v>70</v>
      </c>
      <c r="H17" s="8">
        <v>261676.78393999996</v>
      </c>
      <c r="I17" s="8">
        <v>13083.839196999999</v>
      </c>
      <c r="J17" s="8">
        <v>22242.783164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>
        <f t="shared" si="0"/>
        <v>5</v>
      </c>
      <c r="Q17" s="10">
        <f t="shared" si="1"/>
        <v>8.5000980328083156</v>
      </c>
      <c r="R17" s="10"/>
      <c r="S17" s="8"/>
      <c r="BJ17" s="8"/>
    </row>
    <row r="18" spans="1:62" ht="13.5" customHeight="1" x14ac:dyDescent="0.3">
      <c r="A18" s="5">
        <v>419</v>
      </c>
      <c r="B18" s="6" t="s">
        <v>22</v>
      </c>
      <c r="C18" s="7">
        <v>9205015</v>
      </c>
      <c r="D18" s="11">
        <v>1151430</v>
      </c>
      <c r="E18" s="5" t="s">
        <v>74</v>
      </c>
      <c r="F18" s="5" t="s">
        <v>75</v>
      </c>
      <c r="G18" s="5" t="s">
        <v>76</v>
      </c>
      <c r="H18" s="8">
        <v>987637.03499999992</v>
      </c>
      <c r="I18" s="8">
        <v>49381.851749999994</v>
      </c>
      <c r="J18" s="8">
        <v>83949.147975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>
        <f t="shared" si="0"/>
        <v>5</v>
      </c>
      <c r="Q18" s="10">
        <f t="shared" si="1"/>
        <v>8.5</v>
      </c>
      <c r="R18" s="10"/>
      <c r="S18" s="8"/>
      <c r="BJ18" s="8"/>
    </row>
    <row r="19" spans="1:62" ht="13.5" customHeight="1" x14ac:dyDescent="0.3">
      <c r="A19" s="5">
        <v>419</v>
      </c>
      <c r="B19" s="6" t="s">
        <v>15</v>
      </c>
      <c r="C19" s="7">
        <v>1910028</v>
      </c>
      <c r="D19" s="11">
        <v>1157546</v>
      </c>
      <c r="E19" s="5" t="s">
        <v>77</v>
      </c>
      <c r="F19" s="5" t="s">
        <v>78</v>
      </c>
      <c r="G19" s="5" t="s">
        <v>79</v>
      </c>
      <c r="H19" s="8">
        <v>179570.37</v>
      </c>
      <c r="I19" s="8">
        <v>8978.5185000000001</v>
      </c>
      <c r="J19" s="8">
        <v>15263.481449999999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>
        <f t="shared" si="0"/>
        <v>5</v>
      </c>
      <c r="Q19" s="10">
        <f t="shared" si="1"/>
        <v>8.5</v>
      </c>
      <c r="R19" s="10"/>
      <c r="S19" s="8"/>
      <c r="BJ19" s="8"/>
    </row>
    <row r="20" spans="1:62" ht="13.5" customHeight="1" x14ac:dyDescent="0.3">
      <c r="A20" s="5">
        <v>419</v>
      </c>
      <c r="B20" s="6" t="s">
        <v>22</v>
      </c>
      <c r="C20" s="7">
        <v>910056</v>
      </c>
      <c r="D20" s="11">
        <v>1151439</v>
      </c>
      <c r="E20" s="5" t="s">
        <v>80</v>
      </c>
      <c r="F20" s="5" t="s">
        <v>81</v>
      </c>
      <c r="G20" s="5" t="s">
        <v>82</v>
      </c>
      <c r="H20" s="8">
        <v>480350.73974999995</v>
      </c>
      <c r="I20" s="8">
        <v>24017.964535999999</v>
      </c>
      <c r="J20" s="8">
        <v>40830.026653000001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>
        <f t="shared" si="0"/>
        <v>5.0000890075656432</v>
      </c>
      <c r="Q20" s="10">
        <f t="shared" si="1"/>
        <v>8.5000445037828225</v>
      </c>
      <c r="R20" s="10"/>
      <c r="S20" s="8"/>
      <c r="AZ20" s="8"/>
      <c r="BJ20" s="8"/>
    </row>
    <row r="21" spans="1:62" ht="13.5" customHeight="1" x14ac:dyDescent="0.3">
      <c r="A21" s="5">
        <v>419</v>
      </c>
      <c r="B21" s="6" t="s">
        <v>22</v>
      </c>
      <c r="C21" s="7">
        <v>1501007</v>
      </c>
      <c r="D21" s="11">
        <v>1151429</v>
      </c>
      <c r="E21" s="5" t="s">
        <v>83</v>
      </c>
      <c r="F21" s="5" t="s">
        <v>84</v>
      </c>
      <c r="G21" s="5" t="s">
        <v>85</v>
      </c>
      <c r="H21" s="8">
        <v>294386.809481</v>
      </c>
      <c r="I21" s="8">
        <v>14719.639757999998</v>
      </c>
      <c r="J21" s="8">
        <v>25022.703511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>
        <f t="shared" si="0"/>
        <v>5.000101663505415</v>
      </c>
      <c r="Q21" s="10">
        <f t="shared" si="1"/>
        <v>8.4999404542325419</v>
      </c>
      <c r="R21" s="10"/>
      <c r="S21" s="8"/>
      <c r="BJ21" s="8"/>
    </row>
    <row r="22" spans="1:62" ht="13.5" customHeight="1" x14ac:dyDescent="0.3">
      <c r="A22" s="5">
        <v>419</v>
      </c>
      <c r="B22" s="6" t="s">
        <v>22</v>
      </c>
      <c r="C22" s="7">
        <v>404761</v>
      </c>
      <c r="D22" s="11">
        <v>1151441</v>
      </c>
      <c r="E22" s="5" t="s">
        <v>86</v>
      </c>
      <c r="F22" s="5" t="s">
        <v>87</v>
      </c>
      <c r="G22" s="5" t="s">
        <v>88</v>
      </c>
      <c r="H22" s="8">
        <v>211354.32548999996</v>
      </c>
      <c r="I22" s="8">
        <v>10568.143823</v>
      </c>
      <c r="J22" s="8">
        <v>17964.732873000001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>
        <f t="shared" si="0"/>
        <v>5.0002022899219174</v>
      </c>
      <c r="Q22" s="10">
        <f t="shared" si="1"/>
        <v>8.4998179390702777</v>
      </c>
      <c r="R22" s="10"/>
      <c r="S22" s="8"/>
      <c r="BJ22" s="8"/>
    </row>
    <row r="23" spans="1:62" ht="13.5" customHeight="1" x14ac:dyDescent="0.3">
      <c r="A23" s="5">
        <v>419</v>
      </c>
      <c r="B23" s="6" t="s">
        <v>22</v>
      </c>
      <c r="C23" s="7">
        <v>7810042</v>
      </c>
      <c r="D23" s="11">
        <v>1151444</v>
      </c>
      <c r="E23" s="5" t="s">
        <v>89</v>
      </c>
      <c r="F23" s="5" t="s">
        <v>90</v>
      </c>
      <c r="G23" s="5" t="s">
        <v>91</v>
      </c>
      <c r="H23" s="8">
        <v>1167207.405</v>
      </c>
      <c r="I23" s="8">
        <v>58360.37025</v>
      </c>
      <c r="J23" s="8">
        <v>99212.629424999992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>
        <f t="shared" si="0"/>
        <v>5</v>
      </c>
      <c r="Q23" s="10">
        <f t="shared" si="1"/>
        <v>8.5</v>
      </c>
      <c r="R23" s="10"/>
      <c r="S23" s="8"/>
      <c r="BJ23" s="8"/>
    </row>
    <row r="24" spans="1:62" ht="13.5" customHeight="1" x14ac:dyDescent="0.3">
      <c r="A24" s="5">
        <v>419</v>
      </c>
      <c r="B24" s="6" t="s">
        <v>15</v>
      </c>
      <c r="C24" s="7">
        <v>1208028</v>
      </c>
      <c r="D24" s="11">
        <v>1151688</v>
      </c>
      <c r="E24" s="5" t="s">
        <v>92</v>
      </c>
      <c r="F24" s="5" t="s">
        <v>93</v>
      </c>
      <c r="G24" s="5" t="s">
        <v>94</v>
      </c>
      <c r="H24" s="8">
        <v>211354.32548999996</v>
      </c>
      <c r="I24" s="8">
        <v>10568.143823</v>
      </c>
      <c r="J24" s="8">
        <v>17964.732873000001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>
        <f t="shared" si="0"/>
        <v>5.0002022899219174</v>
      </c>
      <c r="Q24" s="10">
        <f t="shared" si="1"/>
        <v>8.4998179390702777</v>
      </c>
      <c r="R24" s="10"/>
      <c r="S24" s="8"/>
      <c r="BJ24" s="8"/>
    </row>
    <row r="25" spans="1:62" ht="13.5" customHeight="1" x14ac:dyDescent="0.3">
      <c r="A25" s="5">
        <v>419</v>
      </c>
      <c r="B25" s="6" t="s">
        <v>15</v>
      </c>
      <c r="C25" s="7">
        <v>1910021</v>
      </c>
      <c r="D25" s="11">
        <v>1157547</v>
      </c>
      <c r="E25" s="5" t="s">
        <v>71</v>
      </c>
      <c r="F25" s="5" t="s">
        <v>72</v>
      </c>
      <c r="G25" s="5" t="s">
        <v>73</v>
      </c>
      <c r="H25" s="8">
        <v>0</v>
      </c>
      <c r="I25" s="8">
        <v>17101.939999999999</v>
      </c>
      <c r="J25" s="8">
        <v>29073.297999999999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 t="e">
        <f>+I25/H25*100</f>
        <v>#DIV/0!</v>
      </c>
      <c r="Q25" s="10" t="e">
        <f>+J25/H25*100</f>
        <v>#DIV/0!</v>
      </c>
      <c r="R25" s="10"/>
      <c r="S25" s="8"/>
      <c r="BJ25" s="8"/>
    </row>
    <row r="26" spans="1:62" ht="13.5" customHeight="1" x14ac:dyDescent="0.3">
      <c r="A26" s="5">
        <v>419</v>
      </c>
      <c r="B26" s="6" t="s">
        <v>15</v>
      </c>
      <c r="C26" s="7">
        <v>1903063</v>
      </c>
      <c r="D26" s="11">
        <v>1156591</v>
      </c>
      <c r="E26" s="5" t="s">
        <v>95</v>
      </c>
      <c r="F26" s="5" t="s">
        <v>96</v>
      </c>
      <c r="G26" s="5" t="s">
        <v>97</v>
      </c>
      <c r="H26" s="8">
        <v>179570.37</v>
      </c>
      <c r="I26" s="8">
        <v>8978.5185000000001</v>
      </c>
      <c r="J26" s="8">
        <v>15263.481449999999</v>
      </c>
      <c r="K26" s="8">
        <v>0</v>
      </c>
      <c r="L26" s="8">
        <v>0</v>
      </c>
      <c r="M26" s="8">
        <v>0</v>
      </c>
      <c r="N26" s="8">
        <v>0</v>
      </c>
      <c r="O26" s="9">
        <v>0</v>
      </c>
      <c r="P26" s="10">
        <f t="shared" si="0"/>
        <v>5</v>
      </c>
      <c r="Q26" s="10">
        <f t="shared" si="1"/>
        <v>8.5</v>
      </c>
      <c r="R26" s="10"/>
      <c r="S26" s="8"/>
      <c r="BJ26" s="8"/>
    </row>
    <row r="27" spans="1:62" ht="13.5" customHeight="1" x14ac:dyDescent="0.3">
      <c r="E27" s="5"/>
      <c r="F27" s="5"/>
      <c r="K27" s="8">
        <v>0</v>
      </c>
      <c r="BJ27" s="8"/>
    </row>
    <row r="28" spans="1:62" ht="13.5" customHeight="1" thickBot="1" x14ac:dyDescent="0.35">
      <c r="A28" s="12"/>
      <c r="B28" s="13"/>
      <c r="C28" s="14"/>
      <c r="D28" s="15"/>
      <c r="E28" s="12"/>
      <c r="F28" s="12"/>
      <c r="G28" s="12"/>
      <c r="H28" s="16">
        <f>SUM(H2:H27)</f>
        <v>5215047.9300910002</v>
      </c>
      <c r="I28" s="16">
        <f>SUM(I2:I27)</f>
        <v>279246.97593399999</v>
      </c>
      <c r="J28" s="16">
        <f>SUM(J2:J27)</f>
        <v>474716.94375800004</v>
      </c>
      <c r="K28" s="16">
        <f>SUM(K2:K26)</f>
        <v>0</v>
      </c>
      <c r="L28" s="16">
        <f>SUM(L2:L26)</f>
        <v>0</v>
      </c>
      <c r="M28" s="16">
        <f>SUM(M2:M26)</f>
        <v>0</v>
      </c>
      <c r="N28" s="16">
        <f>SUM(N2:N26)</f>
        <v>0</v>
      </c>
      <c r="O28" s="16">
        <f>SUM(O2:O26)</f>
        <v>0</v>
      </c>
      <c r="BJ28" s="8"/>
    </row>
    <row r="29" spans="1:62" ht="13.5" customHeight="1" thickTop="1" x14ac:dyDescent="0.3">
      <c r="E29" s="5"/>
      <c r="F29" s="5"/>
      <c r="H29" s="8">
        <v>301683.94</v>
      </c>
      <c r="I29" s="8">
        <v>15112.55</v>
      </c>
      <c r="J29" s="8">
        <v>25691.329999999998</v>
      </c>
      <c r="BJ29" s="8"/>
    </row>
    <row r="30" spans="1:62" ht="13.5" customHeight="1" x14ac:dyDescent="0.3">
      <c r="E30" s="5"/>
      <c r="F30" s="5"/>
      <c r="H30" s="8">
        <v>-4830108.1100000003</v>
      </c>
      <c r="I30" s="8">
        <v>-344943.78</v>
      </c>
      <c r="J30" s="8">
        <v>-586400.42000000016</v>
      </c>
      <c r="K30" s="8">
        <f>+K29-K28</f>
        <v>0</v>
      </c>
      <c r="BJ30" s="8"/>
    </row>
    <row r="31" spans="1:62" x14ac:dyDescent="0.3">
      <c r="H31" s="8">
        <v>57084.03</v>
      </c>
      <c r="I31" s="8">
        <v>4158.3900000000003</v>
      </c>
      <c r="J31" s="8">
        <v>7069.2200000000012</v>
      </c>
    </row>
    <row r="32" spans="1:62" ht="13.5" customHeight="1" x14ac:dyDescent="0.3">
      <c r="A32" s="17" t="s">
        <v>98</v>
      </c>
      <c r="E32" s="5"/>
      <c r="F32" s="5"/>
      <c r="P32" s="18"/>
      <c r="Q32" s="18"/>
      <c r="BJ32" s="8"/>
    </row>
    <row r="33" spans="1:69" ht="13.5" customHeight="1" x14ac:dyDescent="0.3">
      <c r="A33" s="5">
        <v>419</v>
      </c>
      <c r="B33" s="6" t="s">
        <v>22</v>
      </c>
      <c r="C33" s="7">
        <v>1910035</v>
      </c>
      <c r="D33" s="6">
        <v>1157545</v>
      </c>
      <c r="E33" s="6" t="s">
        <v>26</v>
      </c>
      <c r="F33" s="5" t="s">
        <v>27</v>
      </c>
      <c r="G33" s="6" t="s">
        <v>28</v>
      </c>
      <c r="H33" s="8" t="e">
        <v>#N/A</v>
      </c>
      <c r="I33" s="8" t="e">
        <v>#N/A</v>
      </c>
      <c r="J33" s="8" t="e">
        <v>#N/A</v>
      </c>
      <c r="K33" s="8">
        <v>0</v>
      </c>
      <c r="L33" s="8">
        <v>0</v>
      </c>
      <c r="M33" s="8">
        <v>0</v>
      </c>
      <c r="N33" s="8">
        <v>0</v>
      </c>
      <c r="O33" s="9">
        <v>0</v>
      </c>
      <c r="P33" s="10" t="e">
        <f>+I33/H33*100</f>
        <v>#N/A</v>
      </c>
      <c r="Q33" s="10" t="e">
        <f>+J33/H33*100</f>
        <v>#N/A</v>
      </c>
      <c r="R33" s="10"/>
      <c r="S33" s="8"/>
      <c r="BQ33" s="8"/>
    </row>
    <row r="34" spans="1:69" ht="13.5" customHeight="1" x14ac:dyDescent="0.3">
      <c r="A34" s="5">
        <v>419</v>
      </c>
      <c r="B34" s="6" t="s">
        <v>22</v>
      </c>
      <c r="C34" s="7">
        <v>1802028</v>
      </c>
      <c r="D34" s="11">
        <v>1152758</v>
      </c>
      <c r="E34" s="5" t="s">
        <v>29</v>
      </c>
      <c r="F34" s="5" t="s">
        <v>30</v>
      </c>
      <c r="G34" s="5" t="s">
        <v>31</v>
      </c>
      <c r="H34" s="8" t="e">
        <v>#N/A</v>
      </c>
      <c r="I34" s="8" t="e">
        <v>#N/A</v>
      </c>
      <c r="J34" s="8" t="e">
        <v>#N/A</v>
      </c>
      <c r="K34" s="8" t="e">
        <f>VLOOKUP(C34,'[3]Mar 2021'!$A$4:$N$15,14,FALSE)</f>
        <v>#N/A</v>
      </c>
      <c r="L34" s="8">
        <v>0</v>
      </c>
      <c r="M34" s="8">
        <v>0</v>
      </c>
      <c r="N34" s="8">
        <v>0</v>
      </c>
      <c r="O34" s="9">
        <v>0</v>
      </c>
      <c r="P34" s="10" t="e">
        <f>+I34/H34*100</f>
        <v>#N/A</v>
      </c>
      <c r="Q34" s="10" t="e">
        <f>+J34/H34*100</f>
        <v>#N/A</v>
      </c>
      <c r="R34" s="10"/>
      <c r="S34" s="8"/>
      <c r="BJ34" s="8"/>
    </row>
    <row r="35" spans="1:69" ht="13.5" customHeight="1" x14ac:dyDescent="0.3">
      <c r="A35" s="5">
        <v>419</v>
      </c>
      <c r="B35" s="6" t="s">
        <v>22</v>
      </c>
      <c r="C35" s="7">
        <v>1403028</v>
      </c>
      <c r="D35" s="11">
        <v>1151425</v>
      </c>
      <c r="E35" s="5" t="s">
        <v>99</v>
      </c>
      <c r="F35" s="5" t="s">
        <v>100</v>
      </c>
      <c r="G35" s="5" t="s">
        <v>101</v>
      </c>
      <c r="H35" s="8" t="e">
        <v>#N/A</v>
      </c>
      <c r="I35" s="8" t="e">
        <v>#N/A</v>
      </c>
      <c r="J35" s="8" t="e">
        <v>#N/A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 t="e">
        <f>+I35/H35*100</f>
        <v>#N/A</v>
      </c>
      <c r="Q35" s="10" t="e">
        <f>+J35/H35*100</f>
        <v>#N/A</v>
      </c>
      <c r="R35" s="10"/>
      <c r="S35" s="8"/>
      <c r="BJ35" s="8"/>
    </row>
    <row r="36" spans="1:69" ht="13.5" customHeight="1" x14ac:dyDescent="0.3">
      <c r="A36" s="5">
        <v>419</v>
      </c>
      <c r="B36" s="6" t="s">
        <v>22</v>
      </c>
      <c r="C36" s="7">
        <v>807350</v>
      </c>
      <c r="D36" s="11">
        <v>1151426</v>
      </c>
      <c r="E36" s="5" t="s">
        <v>102</v>
      </c>
      <c r="F36" s="5" t="s">
        <v>103</v>
      </c>
      <c r="G36" s="5" t="s">
        <v>104</v>
      </c>
      <c r="H36" s="8" t="e">
        <v>#N/A</v>
      </c>
      <c r="I36" s="8" t="e">
        <v>#N/A</v>
      </c>
      <c r="J36" s="8" t="e">
        <v>#N/A</v>
      </c>
      <c r="K36" s="8">
        <v>0</v>
      </c>
      <c r="L36" s="8">
        <v>0</v>
      </c>
      <c r="M36" s="8">
        <v>0</v>
      </c>
      <c r="N36" s="8">
        <v>0</v>
      </c>
      <c r="O36" s="9">
        <v>0</v>
      </c>
      <c r="P36" s="10" t="e">
        <f>+I36/H36*100</f>
        <v>#N/A</v>
      </c>
      <c r="Q36" s="10" t="e">
        <f>+J36/H36*100</f>
        <v>#N/A</v>
      </c>
      <c r="R36" s="10"/>
      <c r="S36" s="8"/>
      <c r="BJ36" s="8"/>
    </row>
    <row r="37" spans="1:69" ht="13.5" customHeight="1" x14ac:dyDescent="0.3">
      <c r="A37" s="5">
        <v>5120</v>
      </c>
      <c r="B37" s="6" t="s">
        <v>22</v>
      </c>
      <c r="C37" s="7">
        <v>710266</v>
      </c>
      <c r="D37" s="11">
        <v>2044673</v>
      </c>
      <c r="E37" s="5" t="s">
        <v>105</v>
      </c>
      <c r="F37" s="5" t="s">
        <v>106</v>
      </c>
      <c r="G37" s="5" t="s">
        <v>107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9" ht="13.5" customHeight="1" x14ac:dyDescent="0.3">
      <c r="A38" s="5">
        <v>5120</v>
      </c>
      <c r="B38" s="6" t="s">
        <v>22</v>
      </c>
      <c r="C38" s="7">
        <v>1505021</v>
      </c>
      <c r="D38" s="11">
        <v>2044896</v>
      </c>
      <c r="E38" s="5" t="s">
        <v>108</v>
      </c>
      <c r="F38" s="5" t="s">
        <v>109</v>
      </c>
      <c r="G38" s="5" t="s">
        <v>110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9">
        <v>0</v>
      </c>
      <c r="P38" s="10"/>
      <c r="Q38" s="10"/>
      <c r="R38" s="10"/>
      <c r="S38" s="8"/>
      <c r="BJ38" s="8"/>
    </row>
    <row r="39" spans="1:69" ht="13.5" customHeight="1" x14ac:dyDescent="0.3">
      <c r="A39" s="5">
        <v>419</v>
      </c>
      <c r="B39" s="6" t="s">
        <v>22</v>
      </c>
      <c r="C39" s="7">
        <v>1711035</v>
      </c>
      <c r="D39" s="11">
        <v>1152493</v>
      </c>
      <c r="E39" s="5" t="s">
        <v>44</v>
      </c>
      <c r="F39" s="5" t="s">
        <v>45</v>
      </c>
      <c r="G39" s="5" t="s">
        <v>46</v>
      </c>
      <c r="H39" s="8" t="e">
        <v>#N/A</v>
      </c>
      <c r="I39" s="8" t="e">
        <v>#N/A</v>
      </c>
      <c r="J39" s="8" t="e">
        <v>#N/A</v>
      </c>
      <c r="K39" s="8" t="e">
        <f>VLOOKUP(C39,'[3]Feb 2021'!$A$4:$N$17,14,FALSE)</f>
        <v>#N/A</v>
      </c>
      <c r="L39" s="8">
        <v>0</v>
      </c>
      <c r="M39" s="8">
        <v>0</v>
      </c>
      <c r="N39" s="8">
        <v>0</v>
      </c>
      <c r="O39" s="9">
        <v>0</v>
      </c>
      <c r="P39" s="10" t="e">
        <f>+I39/H39*100</f>
        <v>#N/A</v>
      </c>
      <c r="Q39" s="10" t="e">
        <f>+J39/H39*100</f>
        <v>#N/A</v>
      </c>
      <c r="R39" s="10"/>
      <c r="S39" s="8"/>
      <c r="BJ39" s="8"/>
    </row>
    <row r="40" spans="1:69" ht="13.5" customHeight="1" x14ac:dyDescent="0.3">
      <c r="E40" s="5"/>
      <c r="F40" s="5"/>
      <c r="P40" s="18"/>
      <c r="Q40" s="18"/>
      <c r="BJ40" s="8"/>
    </row>
    <row r="41" spans="1:69" x14ac:dyDescent="0.3">
      <c r="A41" s="17"/>
      <c r="D41" s="11">
        <v>2002056</v>
      </c>
      <c r="E41" s="6" t="s">
        <v>111</v>
      </c>
      <c r="F41" s="6" t="s">
        <v>70</v>
      </c>
    </row>
    <row r="42" spans="1:69" ht="13.5" customHeight="1" x14ac:dyDescent="0.3">
      <c r="E42" s="5"/>
      <c r="F42" s="5"/>
      <c r="P42" s="18"/>
      <c r="Q42" s="18"/>
      <c r="BJ42" s="8"/>
    </row>
  </sheetData>
  <conditionalFormatting sqref="C24 C9:C10">
    <cfRule type="duplicateValues" dxfId="25" priority="1" stopIfTrue="1"/>
  </conditionalFormatting>
  <conditionalFormatting sqref="F24 F9:F10">
    <cfRule type="duplicateValues" dxfId="24" priority="2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42"/>
  <sheetViews>
    <sheetView topLeftCell="A16" workbookViewId="0">
      <selection activeCell="G30" sqref="G30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23075.360000000001</v>
      </c>
      <c r="I2" s="8">
        <v>1153.77</v>
      </c>
      <c r="J2" s="8">
        <v>1961.41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 t="e">
        <f>+#REF!/#REF!*100</f>
        <v>#REF!</v>
      </c>
      <c r="Q2" s="10" t="e">
        <f>+#REF!/#REF!*100</f>
        <v>#REF!</v>
      </c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23075.360000000001</v>
      </c>
      <c r="I3" s="8">
        <v>1153.77</v>
      </c>
      <c r="J3" s="8">
        <v>1961.41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>
        <f t="shared" ref="P3:P25" si="0">+I3/H3*100</f>
        <v>5.0000086672537281</v>
      </c>
      <c r="Q3" s="10">
        <f t="shared" ref="Q3:Q25" si="1">+J3/H3*100</f>
        <v>8.5000190679582026</v>
      </c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24375.360000000001</v>
      </c>
      <c r="I4" s="8">
        <v>1218.77</v>
      </c>
      <c r="J4" s="8">
        <v>2071.91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>
        <f t="shared" si="0"/>
        <v>5.0000082050070231</v>
      </c>
      <c r="Q4" s="10">
        <f t="shared" si="1"/>
        <v>8.5000180510154504</v>
      </c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1908007</v>
      </c>
      <c r="D5" s="6">
        <v>1157344</v>
      </c>
      <c r="E5" s="5" t="s">
        <v>32</v>
      </c>
      <c r="F5" s="5" t="s">
        <v>33</v>
      </c>
      <c r="G5" s="5" t="s">
        <v>34</v>
      </c>
      <c r="H5" s="8">
        <v>38122.629999999997</v>
      </c>
      <c r="I5" s="8">
        <v>1906.13</v>
      </c>
      <c r="J5" s="8">
        <v>3240.42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>
        <f t="shared" si="0"/>
        <v>4.9999960653291762</v>
      </c>
      <c r="Q5" s="10">
        <f t="shared" si="1"/>
        <v>8.4999906879457168</v>
      </c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1407007</v>
      </c>
      <c r="D6" s="11">
        <v>1151431</v>
      </c>
      <c r="E6" s="5" t="s">
        <v>35</v>
      </c>
      <c r="F6" s="5" t="s">
        <v>36</v>
      </c>
      <c r="G6" s="5" t="s">
        <v>37</v>
      </c>
      <c r="H6" s="8">
        <v>38479.86</v>
      </c>
      <c r="I6" s="8">
        <v>1923.99</v>
      </c>
      <c r="J6" s="8">
        <v>3270.79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>
        <f t="shared" si="0"/>
        <v>4.9999922037138385</v>
      </c>
      <c r="Q6" s="10">
        <f t="shared" si="1"/>
        <v>8.500004937647903</v>
      </c>
      <c r="R6" s="10"/>
      <c r="S6" s="8"/>
      <c r="BJ6" s="8"/>
    </row>
    <row r="7" spans="1:76" ht="13.5" customHeight="1" x14ac:dyDescent="0.3">
      <c r="A7" s="5">
        <v>419</v>
      </c>
      <c r="B7" s="6" t="s">
        <v>22</v>
      </c>
      <c r="C7" s="7">
        <v>1801056</v>
      </c>
      <c r="D7" s="6">
        <v>1152702</v>
      </c>
      <c r="E7" s="6" t="s">
        <v>38</v>
      </c>
      <c r="F7" s="5" t="s">
        <v>39</v>
      </c>
      <c r="G7" s="6" t="s">
        <v>40</v>
      </c>
      <c r="H7" s="8">
        <v>39002.58</v>
      </c>
      <c r="I7" s="8">
        <v>1950.13</v>
      </c>
      <c r="J7" s="8">
        <v>3315.22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>
        <f t="shared" si="0"/>
        <v>5.0000025639329504</v>
      </c>
      <c r="Q7" s="10">
        <f t="shared" si="1"/>
        <v>8.5000017947530644</v>
      </c>
      <c r="R7" s="10"/>
      <c r="S7" s="8"/>
      <c r="BQ7" s="8"/>
    </row>
    <row r="8" spans="1:76" ht="13.5" customHeight="1" x14ac:dyDescent="0.3">
      <c r="A8" s="5">
        <v>419</v>
      </c>
      <c r="B8" s="6" t="s">
        <v>22</v>
      </c>
      <c r="C8" s="7">
        <v>1908014</v>
      </c>
      <c r="D8" s="6">
        <v>1157345</v>
      </c>
      <c r="E8" s="5" t="s">
        <v>47</v>
      </c>
      <c r="F8" s="5" t="s">
        <v>48</v>
      </c>
      <c r="G8" s="5" t="s">
        <v>49</v>
      </c>
      <c r="H8" s="8">
        <v>38122.629999999997</v>
      </c>
      <c r="I8" s="8">
        <v>1906.13</v>
      </c>
      <c r="J8" s="8">
        <v>3240.42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>
        <f t="shared" si="0"/>
        <v>4.9999960653291762</v>
      </c>
      <c r="Q8" s="10">
        <f t="shared" si="1"/>
        <v>8.4999906879457168</v>
      </c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1104133</v>
      </c>
      <c r="D9" s="11">
        <v>1151436</v>
      </c>
      <c r="E9" s="5" t="s">
        <v>50</v>
      </c>
      <c r="F9" s="5" t="s">
        <v>51</v>
      </c>
      <c r="G9" s="5" t="s">
        <v>52</v>
      </c>
      <c r="H9" s="8">
        <v>61183.12</v>
      </c>
      <c r="I9" s="8">
        <v>3059.16</v>
      </c>
      <c r="J9" s="8">
        <v>5200.57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>
        <f t="shared" si="0"/>
        <v>5.0000065377509344</v>
      </c>
      <c r="Q9" s="10">
        <f t="shared" si="1"/>
        <v>8.5000078453011216</v>
      </c>
      <c r="R9" s="10"/>
      <c r="S9" s="8"/>
      <c r="BJ9" s="8"/>
    </row>
    <row r="10" spans="1:76" ht="13.5" customHeight="1" x14ac:dyDescent="0.3">
      <c r="A10" s="5">
        <v>419</v>
      </c>
      <c r="B10" s="6" t="s">
        <v>22</v>
      </c>
      <c r="C10" s="7">
        <v>1910042</v>
      </c>
      <c r="D10" s="6">
        <v>1157544</v>
      </c>
      <c r="E10" s="6" t="s">
        <v>53</v>
      </c>
      <c r="F10" s="5" t="s">
        <v>54</v>
      </c>
      <c r="G10" s="6" t="s">
        <v>55</v>
      </c>
      <c r="H10" s="8">
        <v>195073.74</v>
      </c>
      <c r="I10" s="8">
        <v>9753.69</v>
      </c>
      <c r="J10" s="8">
        <v>16581.27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>
        <f t="shared" si="0"/>
        <v>5.0000015378799842</v>
      </c>
      <c r="Q10" s="10">
        <f t="shared" si="1"/>
        <v>8.5000010765159892</v>
      </c>
      <c r="R10" s="10"/>
      <c r="S10" s="8"/>
      <c r="BQ10" s="8"/>
    </row>
    <row r="11" spans="1:76" ht="13.5" customHeight="1" x14ac:dyDescent="0.3">
      <c r="A11" s="5">
        <v>419</v>
      </c>
      <c r="B11" s="6" t="s">
        <v>22</v>
      </c>
      <c r="C11" s="7">
        <v>1104091</v>
      </c>
      <c r="D11" s="11">
        <v>1151427</v>
      </c>
      <c r="E11" s="5" t="s">
        <v>56</v>
      </c>
      <c r="F11" s="5" t="s">
        <v>57</v>
      </c>
      <c r="G11" s="5" t="s">
        <v>58</v>
      </c>
      <c r="H11" s="8">
        <v>13773.34</v>
      </c>
      <c r="I11" s="8">
        <v>688.67</v>
      </c>
      <c r="J11" s="8">
        <v>1170.73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>
        <f>+I11/H11*100</f>
        <v>5.0000217812092052</v>
      </c>
      <c r="Q11" s="10">
        <f>+J11/H11*100</f>
        <v>8.4999716844280329</v>
      </c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7">
        <v>9002042</v>
      </c>
      <c r="D12" s="11">
        <v>1151437</v>
      </c>
      <c r="E12" s="5" t="s">
        <v>59</v>
      </c>
      <c r="F12" s="5" t="s">
        <v>60</v>
      </c>
      <c r="G12" s="5" t="s">
        <v>61</v>
      </c>
      <c r="H12" s="8">
        <v>21458.41</v>
      </c>
      <c r="I12" s="8">
        <v>1072.92</v>
      </c>
      <c r="J12" s="8">
        <v>1823.96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>
        <f t="shared" si="0"/>
        <v>4.9999976699112381</v>
      </c>
      <c r="Q12" s="10">
        <f t="shared" si="1"/>
        <v>8.4999773981390057</v>
      </c>
      <c r="R12" s="10"/>
      <c r="S12" s="8"/>
      <c r="BJ12" s="8"/>
    </row>
    <row r="13" spans="1:76" ht="13.5" customHeight="1" x14ac:dyDescent="0.3">
      <c r="A13" s="5">
        <v>419</v>
      </c>
      <c r="B13" s="6" t="s">
        <v>22</v>
      </c>
      <c r="C13" s="6">
        <v>2104007</v>
      </c>
      <c r="D13" s="6">
        <v>1165728</v>
      </c>
      <c r="E13" s="6" t="s">
        <v>27</v>
      </c>
      <c r="F13" s="5" t="s">
        <v>123</v>
      </c>
      <c r="G13" s="6" t="s">
        <v>124</v>
      </c>
      <c r="H13" s="8">
        <v>11881</v>
      </c>
      <c r="I13" s="8">
        <v>594.04999999999995</v>
      </c>
      <c r="J13" s="8">
        <v>1009.89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>
        <f>+I13/H13*100</f>
        <v>5</v>
      </c>
      <c r="Q13" s="10">
        <f>+J13/H13*100</f>
        <v>8.5000420839996629</v>
      </c>
      <c r="R13" s="10"/>
      <c r="S13" s="8"/>
      <c r="BQ13" s="8"/>
    </row>
    <row r="14" spans="1:76" ht="13.5" customHeight="1" x14ac:dyDescent="0.3">
      <c r="A14" s="5">
        <v>419</v>
      </c>
      <c r="B14" s="6" t="s">
        <v>15</v>
      </c>
      <c r="C14" s="7">
        <v>2006007</v>
      </c>
      <c r="D14" s="11">
        <v>1165125</v>
      </c>
      <c r="E14" s="5" t="s">
        <v>62</v>
      </c>
      <c r="F14" s="5" t="s">
        <v>63</v>
      </c>
      <c r="G14" s="5" t="s">
        <v>64</v>
      </c>
      <c r="H14" s="8">
        <v>540204.21</v>
      </c>
      <c r="I14" s="8">
        <v>27010.21</v>
      </c>
      <c r="J14" s="8">
        <v>45917.36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 t="e">
        <f>+#REF!/#REF!*100</f>
        <v>#REF!</v>
      </c>
      <c r="Q14" s="10" t="e">
        <f>+#REF!/#REF!*100</f>
        <v>#REF!</v>
      </c>
      <c r="R14" s="10"/>
      <c r="S14" s="8"/>
      <c r="BJ14" s="8"/>
    </row>
    <row r="15" spans="1:76" ht="13.5" customHeight="1" x14ac:dyDescent="0.3">
      <c r="A15" s="5">
        <v>419</v>
      </c>
      <c r="B15" s="6" t="s">
        <v>22</v>
      </c>
      <c r="C15" s="7">
        <v>811210</v>
      </c>
      <c r="D15" s="11">
        <v>1151428</v>
      </c>
      <c r="E15" s="5" t="s">
        <v>65</v>
      </c>
      <c r="F15" s="5" t="s">
        <v>66</v>
      </c>
      <c r="G15" s="5" t="s">
        <v>67</v>
      </c>
      <c r="H15" s="8">
        <v>262402.05</v>
      </c>
      <c r="I15" s="8">
        <v>13120.1</v>
      </c>
      <c r="J15" s="8">
        <v>22304.17</v>
      </c>
      <c r="K15" s="8">
        <v>0</v>
      </c>
      <c r="L15" s="8">
        <v>0</v>
      </c>
      <c r="M15" s="8">
        <v>0</v>
      </c>
      <c r="N15" s="8">
        <v>0</v>
      </c>
      <c r="O15" s="9">
        <v>0</v>
      </c>
      <c r="P15" s="10">
        <f t="shared" si="0"/>
        <v>4.9999990472635414</v>
      </c>
      <c r="Q15" s="10">
        <f t="shared" si="1"/>
        <v>8.4999983803480195</v>
      </c>
      <c r="R15" s="10"/>
      <c r="S15" s="8"/>
      <c r="BJ15" s="8"/>
    </row>
    <row r="16" spans="1:76" ht="13.5" customHeight="1" x14ac:dyDescent="0.3">
      <c r="A16" s="5">
        <v>419</v>
      </c>
      <c r="B16" s="6" t="s">
        <v>22</v>
      </c>
      <c r="C16" s="7">
        <v>1602007</v>
      </c>
      <c r="D16" s="11">
        <v>1151434</v>
      </c>
      <c r="E16" s="5" t="s">
        <v>41</v>
      </c>
      <c r="F16" s="5" t="s">
        <v>42</v>
      </c>
      <c r="G16" s="5" t="s">
        <v>43</v>
      </c>
      <c r="H16" s="8">
        <v>108040.84</v>
      </c>
      <c r="I16" s="8">
        <v>5402.04</v>
      </c>
      <c r="J16" s="8">
        <v>9183.4699999999993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0">
        <f>+I16/H16*100</f>
        <v>4.9999981488481584</v>
      </c>
      <c r="Q16" s="10">
        <f>+J16/H16*100</f>
        <v>8.4999987041937111</v>
      </c>
      <c r="R16" s="10"/>
      <c r="S16" s="8"/>
      <c r="BJ16" s="8"/>
    </row>
    <row r="17" spans="1:62" ht="13.5" customHeight="1" x14ac:dyDescent="0.3">
      <c r="A17" s="5">
        <v>419</v>
      </c>
      <c r="B17" s="6" t="s">
        <v>22</v>
      </c>
      <c r="C17" s="7">
        <v>2002056</v>
      </c>
      <c r="D17" s="11">
        <v>1162384</v>
      </c>
      <c r="E17" s="5" t="s">
        <v>68</v>
      </c>
      <c r="F17" s="5" t="s">
        <v>69</v>
      </c>
      <c r="G17" s="5" t="s">
        <v>70</v>
      </c>
      <c r="H17" s="8">
        <v>262402.05</v>
      </c>
      <c r="I17" s="8">
        <v>13120.1</v>
      </c>
      <c r="J17" s="8">
        <v>22304.17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>
        <f t="shared" si="0"/>
        <v>4.9999990472635414</v>
      </c>
      <c r="Q17" s="10">
        <f t="shared" si="1"/>
        <v>8.4999983803480195</v>
      </c>
      <c r="R17" s="10"/>
      <c r="S17" s="8"/>
      <c r="BJ17" s="8"/>
    </row>
    <row r="18" spans="1:62" ht="13.5" customHeight="1" x14ac:dyDescent="0.3">
      <c r="A18" s="5">
        <v>419</v>
      </c>
      <c r="B18" s="6" t="s">
        <v>22</v>
      </c>
      <c r="C18" s="7">
        <v>9205015</v>
      </c>
      <c r="D18" s="11">
        <v>1151430</v>
      </c>
      <c r="E18" s="5" t="s">
        <v>74</v>
      </c>
      <c r="F18" s="5" t="s">
        <v>75</v>
      </c>
      <c r="G18" s="5" t="s">
        <v>76</v>
      </c>
      <c r="H18" s="8">
        <v>990374.39</v>
      </c>
      <c r="I18" s="8">
        <v>49518.720000000001</v>
      </c>
      <c r="J18" s="8">
        <v>84181.82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>
        <f t="shared" si="0"/>
        <v>5.0000000504859576</v>
      </c>
      <c r="Q18" s="10">
        <f t="shared" si="1"/>
        <v>8.4999996819384638</v>
      </c>
      <c r="R18" s="10"/>
      <c r="S18" s="8"/>
      <c r="BJ18" s="8"/>
    </row>
    <row r="19" spans="1:62" ht="13.5" customHeight="1" x14ac:dyDescent="0.3">
      <c r="A19" s="5">
        <v>419</v>
      </c>
      <c r="B19" s="6" t="s">
        <v>15</v>
      </c>
      <c r="C19" s="7">
        <v>1910028</v>
      </c>
      <c r="D19" s="11">
        <v>1157546</v>
      </c>
      <c r="E19" s="5" t="s">
        <v>77</v>
      </c>
      <c r="F19" s="5" t="s">
        <v>78</v>
      </c>
      <c r="G19" s="5" t="s">
        <v>79</v>
      </c>
      <c r="H19" s="8">
        <v>180068.07</v>
      </c>
      <c r="I19" s="8">
        <v>9003.4</v>
      </c>
      <c r="J19" s="8">
        <v>15305.79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>
        <f t="shared" si="0"/>
        <v>4.9999980562906012</v>
      </c>
      <c r="Q19" s="10">
        <f t="shared" si="1"/>
        <v>8.5000022491494462</v>
      </c>
      <c r="R19" s="10"/>
      <c r="S19" s="8"/>
      <c r="BJ19" s="8"/>
    </row>
    <row r="20" spans="1:62" ht="13.5" customHeight="1" x14ac:dyDescent="0.3">
      <c r="A20" s="5">
        <v>419</v>
      </c>
      <c r="B20" s="6" t="s">
        <v>22</v>
      </c>
      <c r="C20" s="7">
        <v>910056</v>
      </c>
      <c r="D20" s="11">
        <v>1151439</v>
      </c>
      <c r="E20" s="5" t="s">
        <v>80</v>
      </c>
      <c r="F20" s="5" t="s">
        <v>81</v>
      </c>
      <c r="G20" s="5" t="s">
        <v>82</v>
      </c>
      <c r="H20" s="8">
        <v>481682.09</v>
      </c>
      <c r="I20" s="8">
        <v>24084.1</v>
      </c>
      <c r="J20" s="8">
        <v>40942.980000000003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>
        <f t="shared" si="0"/>
        <v>4.9999990657738591</v>
      </c>
      <c r="Q20" s="10">
        <f t="shared" si="1"/>
        <v>8.5000004878736526</v>
      </c>
      <c r="R20" s="10"/>
      <c r="S20" s="8"/>
      <c r="AZ20" s="8"/>
      <c r="BJ20" s="8"/>
    </row>
    <row r="21" spans="1:62" ht="13.5" customHeight="1" x14ac:dyDescent="0.3">
      <c r="A21" s="5">
        <v>419</v>
      </c>
      <c r="B21" s="6" t="s">
        <v>22</v>
      </c>
      <c r="C21" s="7">
        <v>1501007</v>
      </c>
      <c r="D21" s="11">
        <v>1151429</v>
      </c>
      <c r="E21" s="5" t="s">
        <v>83</v>
      </c>
      <c r="F21" s="5" t="s">
        <v>84</v>
      </c>
      <c r="G21" s="5" t="s">
        <v>85</v>
      </c>
      <c r="H21" s="8">
        <v>295202.31</v>
      </c>
      <c r="I21" s="8">
        <v>14760.12</v>
      </c>
      <c r="J21" s="8">
        <v>25092.2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>
        <f t="shared" si="0"/>
        <v>5.0000015243783151</v>
      </c>
      <c r="Q21" s="10">
        <f t="shared" si="1"/>
        <v>8.5000012364401893</v>
      </c>
      <c r="R21" s="10"/>
      <c r="S21" s="8"/>
      <c r="BJ21" s="8"/>
    </row>
    <row r="22" spans="1:62" ht="13.5" customHeight="1" x14ac:dyDescent="0.3">
      <c r="A22" s="5">
        <v>419</v>
      </c>
      <c r="B22" s="6" t="s">
        <v>22</v>
      </c>
      <c r="C22" s="7">
        <v>404761</v>
      </c>
      <c r="D22" s="11">
        <v>1151441</v>
      </c>
      <c r="E22" s="5" t="s">
        <v>86</v>
      </c>
      <c r="F22" s="5" t="s">
        <v>87</v>
      </c>
      <c r="G22" s="5" t="s">
        <v>88</v>
      </c>
      <c r="H22" s="8">
        <v>211940.12</v>
      </c>
      <c r="I22" s="8">
        <v>10597.01</v>
      </c>
      <c r="J22" s="8">
        <v>18014.91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>
        <f t="shared" si="0"/>
        <v>5.0000018873255332</v>
      </c>
      <c r="Q22" s="10">
        <f t="shared" si="1"/>
        <v>8.4999999056337234</v>
      </c>
      <c r="R22" s="10"/>
      <c r="S22" s="8"/>
      <c r="BJ22" s="8"/>
    </row>
    <row r="23" spans="1:62" ht="13.5" customHeight="1" x14ac:dyDescent="0.3">
      <c r="A23" s="5">
        <v>419</v>
      </c>
      <c r="B23" s="6" t="s">
        <v>22</v>
      </c>
      <c r="C23" s="7">
        <v>7810042</v>
      </c>
      <c r="D23" s="11">
        <v>1151444</v>
      </c>
      <c r="E23" s="5" t="s">
        <v>89</v>
      </c>
      <c r="F23" s="5" t="s">
        <v>90</v>
      </c>
      <c r="G23" s="5" t="s">
        <v>91</v>
      </c>
      <c r="H23" s="8">
        <v>1170442.46</v>
      </c>
      <c r="I23" s="8">
        <v>58522.12</v>
      </c>
      <c r="J23" s="8">
        <v>99487.61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>
        <f t="shared" si="0"/>
        <v>4.9999997436866739</v>
      </c>
      <c r="Q23" s="10">
        <f t="shared" si="1"/>
        <v>8.5000000768939987</v>
      </c>
      <c r="R23" s="10"/>
      <c r="S23" s="8"/>
      <c r="BJ23" s="8"/>
    </row>
    <row r="24" spans="1:62" ht="13.5" customHeight="1" x14ac:dyDescent="0.3">
      <c r="A24" s="5">
        <v>419</v>
      </c>
      <c r="B24" s="6" t="s">
        <v>15</v>
      </c>
      <c r="C24" s="7">
        <v>1208028</v>
      </c>
      <c r="D24" s="11">
        <v>1151688</v>
      </c>
      <c r="E24" s="5" t="s">
        <v>92</v>
      </c>
      <c r="F24" s="5" t="s">
        <v>93</v>
      </c>
      <c r="G24" s="5" t="s">
        <v>94</v>
      </c>
      <c r="H24" s="8">
        <v>211940.12</v>
      </c>
      <c r="I24" s="8">
        <v>10597.01</v>
      </c>
      <c r="J24" s="8">
        <v>18014.91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>
        <f t="shared" si="0"/>
        <v>5.0000018873255332</v>
      </c>
      <c r="Q24" s="10">
        <f t="shared" si="1"/>
        <v>8.4999999056337234</v>
      </c>
      <c r="R24" s="10"/>
      <c r="S24" s="8"/>
      <c r="BJ24" s="8"/>
    </row>
    <row r="25" spans="1:62" ht="13.5" customHeight="1" x14ac:dyDescent="0.3">
      <c r="A25" s="5">
        <v>419</v>
      </c>
      <c r="B25" s="6" t="s">
        <v>15</v>
      </c>
      <c r="C25" s="7">
        <v>1903063</v>
      </c>
      <c r="D25" s="11">
        <v>1156591</v>
      </c>
      <c r="E25" s="5" t="s">
        <v>95</v>
      </c>
      <c r="F25" s="5" t="s">
        <v>96</v>
      </c>
      <c r="G25" s="5" t="s">
        <v>97</v>
      </c>
      <c r="H25" s="8">
        <v>180068.07</v>
      </c>
      <c r="I25" s="8">
        <v>9003.4</v>
      </c>
      <c r="J25" s="8">
        <v>15305.79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>
        <f t="shared" si="0"/>
        <v>4.9999980562906012</v>
      </c>
      <c r="Q25" s="10">
        <f t="shared" si="1"/>
        <v>8.5000022491494462</v>
      </c>
      <c r="R25" s="10"/>
      <c r="S25" s="8"/>
      <c r="BJ25" s="8"/>
    </row>
    <row r="26" spans="1:62" ht="13.5" customHeight="1" x14ac:dyDescent="0.3">
      <c r="E26" s="5"/>
      <c r="F26" s="5"/>
      <c r="K26" s="8">
        <v>0</v>
      </c>
      <c r="BJ26" s="8"/>
    </row>
    <row r="27" spans="1:62" ht="13.5" customHeight="1" thickBot="1" x14ac:dyDescent="0.35">
      <c r="A27" s="12"/>
      <c r="B27" s="13"/>
      <c r="C27" s="14"/>
      <c r="D27" s="15"/>
      <c r="E27" s="12"/>
      <c r="F27" s="12"/>
      <c r="G27" s="12"/>
      <c r="H27" s="16">
        <f>SUM(H2:H26)</f>
        <v>5422390.1700000009</v>
      </c>
      <c r="I27" s="16">
        <f>SUM(I2:I26)</f>
        <v>271119.51</v>
      </c>
      <c r="J27" s="16">
        <f>SUM(J2:J26)</f>
        <v>460903.17999999993</v>
      </c>
      <c r="K27" s="16">
        <f>SUM(K2:K25)</f>
        <v>0</v>
      </c>
      <c r="L27" s="16">
        <f>SUM(L2:L25)</f>
        <v>0</v>
      </c>
      <c r="M27" s="16">
        <f>SUM(M2:M25)</f>
        <v>0</v>
      </c>
      <c r="N27" s="16">
        <f>SUM(N2:N25)</f>
        <v>0</v>
      </c>
      <c r="O27" s="16">
        <f>SUM(O2:O25)</f>
        <v>0</v>
      </c>
      <c r="BJ27" s="8"/>
    </row>
    <row r="28" spans="1:62" ht="13.5" customHeight="1" thickTop="1" x14ac:dyDescent="0.3">
      <c r="E28" s="5"/>
      <c r="F28" s="5"/>
      <c r="H28" s="8">
        <v>301683.94</v>
      </c>
      <c r="I28" s="8">
        <v>15112.55</v>
      </c>
      <c r="J28" s="8">
        <v>25691.329999999998</v>
      </c>
      <c r="BJ28" s="8"/>
    </row>
    <row r="29" spans="1:62" ht="13.5" customHeight="1" x14ac:dyDescent="0.3">
      <c r="E29" s="5"/>
      <c r="F29" s="5"/>
      <c r="H29" s="8">
        <v>-4830108.1100000003</v>
      </c>
      <c r="I29" s="8">
        <v>-344943.78</v>
      </c>
      <c r="J29" s="8">
        <v>-586400.42000000016</v>
      </c>
      <c r="K29" s="8">
        <f>+K28-K27</f>
        <v>0</v>
      </c>
      <c r="BJ29" s="8"/>
    </row>
    <row r="30" spans="1:62" x14ac:dyDescent="0.3">
      <c r="H30" s="8">
        <v>57084.03</v>
      </c>
      <c r="I30" s="8">
        <v>4158.3900000000003</v>
      </c>
      <c r="J30" s="8">
        <v>7069.2200000000012</v>
      </c>
    </row>
    <row r="31" spans="1:62" ht="13.5" customHeight="1" x14ac:dyDescent="0.3">
      <c r="A31" s="17" t="s">
        <v>98</v>
      </c>
      <c r="E31" s="5"/>
      <c r="F31" s="5"/>
      <c r="P31" s="18"/>
      <c r="Q31" s="18"/>
      <c r="BJ31" s="8"/>
    </row>
    <row r="32" spans="1:62" ht="13.5" customHeight="1" x14ac:dyDescent="0.3">
      <c r="A32" s="5">
        <v>419</v>
      </c>
      <c r="B32" s="6" t="s">
        <v>15</v>
      </c>
      <c r="C32" s="7">
        <v>1910021</v>
      </c>
      <c r="D32" s="11">
        <v>1157547</v>
      </c>
      <c r="E32" s="5" t="s">
        <v>71</v>
      </c>
      <c r="F32" s="5" t="s">
        <v>72</v>
      </c>
      <c r="G32" s="5" t="s">
        <v>73</v>
      </c>
      <c r="H32" s="8">
        <v>0</v>
      </c>
      <c r="I32" s="8">
        <v>0</v>
      </c>
      <c r="J32" s="8" t="e">
        <v>#N/A</v>
      </c>
      <c r="K32" s="8">
        <v>0</v>
      </c>
      <c r="L32" s="8">
        <v>0</v>
      </c>
      <c r="M32" s="8">
        <v>0</v>
      </c>
      <c r="N32" s="8">
        <v>0</v>
      </c>
      <c r="O32" s="9">
        <v>0</v>
      </c>
      <c r="P32" s="10" t="e">
        <f>+I32/H32*100</f>
        <v>#DIV/0!</v>
      </c>
      <c r="Q32" s="10" t="e">
        <f>+J32/H32*100</f>
        <v>#N/A</v>
      </c>
      <c r="R32" s="10"/>
      <c r="S32" s="8"/>
      <c r="BJ32" s="8"/>
    </row>
    <row r="33" spans="1:69" ht="13.5" customHeight="1" x14ac:dyDescent="0.3">
      <c r="A33" s="5">
        <v>419</v>
      </c>
      <c r="B33" s="6" t="s">
        <v>22</v>
      </c>
      <c r="C33" s="7">
        <v>1910035</v>
      </c>
      <c r="D33" s="6">
        <v>1157545</v>
      </c>
      <c r="E33" s="6" t="s">
        <v>26</v>
      </c>
      <c r="F33" s="5" t="s">
        <v>27</v>
      </c>
      <c r="G33" s="6" t="s">
        <v>28</v>
      </c>
      <c r="H33" s="8" t="e">
        <v>#N/A</v>
      </c>
      <c r="I33" s="8" t="e">
        <v>#N/A</v>
      </c>
      <c r="J33" s="8" t="e">
        <v>#N/A</v>
      </c>
      <c r="K33" s="8">
        <v>0</v>
      </c>
      <c r="L33" s="8">
        <v>0</v>
      </c>
      <c r="M33" s="8">
        <v>0</v>
      </c>
      <c r="N33" s="8">
        <v>0</v>
      </c>
      <c r="O33" s="9">
        <v>0</v>
      </c>
      <c r="P33" s="10" t="e">
        <f>+I33/H33*100</f>
        <v>#N/A</v>
      </c>
      <c r="Q33" s="10" t="e">
        <f>+J33/H33*100</f>
        <v>#N/A</v>
      </c>
      <c r="R33" s="10"/>
      <c r="S33" s="8"/>
      <c r="BQ33" s="8"/>
    </row>
    <row r="34" spans="1:69" ht="13.5" customHeight="1" x14ac:dyDescent="0.3">
      <c r="A34" s="5">
        <v>419</v>
      </c>
      <c r="B34" s="6" t="s">
        <v>22</v>
      </c>
      <c r="C34" s="7">
        <v>1802028</v>
      </c>
      <c r="D34" s="11">
        <v>1152758</v>
      </c>
      <c r="E34" s="5" t="s">
        <v>29</v>
      </c>
      <c r="F34" s="5" t="s">
        <v>30</v>
      </c>
      <c r="G34" s="5" t="s">
        <v>31</v>
      </c>
      <c r="H34" s="8" t="e">
        <v>#N/A</v>
      </c>
      <c r="I34" s="8" t="e">
        <v>#N/A</v>
      </c>
      <c r="J34" s="8" t="e">
        <v>#N/A</v>
      </c>
      <c r="K34" s="8" t="e">
        <f>VLOOKUP(C34,'[3]Mar 2021'!$A$4:$N$15,14,FALSE)</f>
        <v>#N/A</v>
      </c>
      <c r="L34" s="8">
        <v>0</v>
      </c>
      <c r="M34" s="8">
        <v>0</v>
      </c>
      <c r="N34" s="8">
        <v>0</v>
      </c>
      <c r="O34" s="9">
        <v>0</v>
      </c>
      <c r="P34" s="10" t="e">
        <f>+I34/H34*100</f>
        <v>#N/A</v>
      </c>
      <c r="Q34" s="10" t="e">
        <f>+J34/H34*100</f>
        <v>#N/A</v>
      </c>
      <c r="R34" s="10"/>
      <c r="S34" s="8"/>
      <c r="BJ34" s="8"/>
    </row>
    <row r="35" spans="1:69" ht="13.5" customHeight="1" x14ac:dyDescent="0.3">
      <c r="A35" s="5">
        <v>419</v>
      </c>
      <c r="B35" s="6" t="s">
        <v>22</v>
      </c>
      <c r="C35" s="7">
        <v>1403028</v>
      </c>
      <c r="D35" s="11">
        <v>1151425</v>
      </c>
      <c r="E35" s="5" t="s">
        <v>99</v>
      </c>
      <c r="F35" s="5" t="s">
        <v>100</v>
      </c>
      <c r="G35" s="5" t="s">
        <v>101</v>
      </c>
      <c r="H35" s="8" t="e">
        <v>#N/A</v>
      </c>
      <c r="I35" s="8" t="e">
        <v>#N/A</v>
      </c>
      <c r="J35" s="8" t="e">
        <v>#N/A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 t="e">
        <f>+I35/H35*100</f>
        <v>#N/A</v>
      </c>
      <c r="Q35" s="10" t="e">
        <f>+J35/H35*100</f>
        <v>#N/A</v>
      </c>
      <c r="R35" s="10"/>
      <c r="S35" s="8"/>
      <c r="BJ35" s="8"/>
    </row>
    <row r="36" spans="1:69" ht="13.5" customHeight="1" x14ac:dyDescent="0.3">
      <c r="A36" s="5">
        <v>419</v>
      </c>
      <c r="B36" s="6" t="s">
        <v>22</v>
      </c>
      <c r="C36" s="7">
        <v>807350</v>
      </c>
      <c r="D36" s="11">
        <v>1151426</v>
      </c>
      <c r="E36" s="5" t="s">
        <v>102</v>
      </c>
      <c r="F36" s="5" t="s">
        <v>103</v>
      </c>
      <c r="G36" s="5" t="s">
        <v>104</v>
      </c>
      <c r="H36" s="8" t="e">
        <v>#N/A</v>
      </c>
      <c r="I36" s="8" t="e">
        <v>#N/A</v>
      </c>
      <c r="J36" s="8" t="e">
        <v>#N/A</v>
      </c>
      <c r="K36" s="8">
        <v>0</v>
      </c>
      <c r="L36" s="8">
        <v>0</v>
      </c>
      <c r="M36" s="8">
        <v>0</v>
      </c>
      <c r="N36" s="8">
        <v>0</v>
      </c>
      <c r="O36" s="9">
        <v>0</v>
      </c>
      <c r="P36" s="10" t="e">
        <f>+I36/H36*100</f>
        <v>#N/A</v>
      </c>
      <c r="Q36" s="10" t="e">
        <f>+J36/H36*100</f>
        <v>#N/A</v>
      </c>
      <c r="R36" s="10"/>
      <c r="S36" s="8"/>
      <c r="BJ36" s="8"/>
    </row>
    <row r="37" spans="1:69" ht="13.5" customHeight="1" x14ac:dyDescent="0.3">
      <c r="A37" s="5">
        <v>5120</v>
      </c>
      <c r="B37" s="6" t="s">
        <v>22</v>
      </c>
      <c r="C37" s="7">
        <v>710266</v>
      </c>
      <c r="D37" s="11">
        <v>2044673</v>
      </c>
      <c r="E37" s="5" t="s">
        <v>105</v>
      </c>
      <c r="F37" s="5" t="s">
        <v>106</v>
      </c>
      <c r="G37" s="5" t="s">
        <v>107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9" ht="13.5" customHeight="1" x14ac:dyDescent="0.3">
      <c r="A38" s="5">
        <v>5120</v>
      </c>
      <c r="B38" s="6" t="s">
        <v>22</v>
      </c>
      <c r="C38" s="7">
        <v>1505021</v>
      </c>
      <c r="D38" s="11">
        <v>2044896</v>
      </c>
      <c r="E38" s="5" t="s">
        <v>108</v>
      </c>
      <c r="F38" s="5" t="s">
        <v>109</v>
      </c>
      <c r="G38" s="5" t="s">
        <v>110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9">
        <v>0</v>
      </c>
      <c r="P38" s="10"/>
      <c r="Q38" s="10"/>
      <c r="R38" s="10"/>
      <c r="S38" s="8"/>
      <c r="BJ38" s="8"/>
    </row>
    <row r="39" spans="1:69" ht="13.5" customHeight="1" x14ac:dyDescent="0.3">
      <c r="A39" s="5">
        <v>419</v>
      </c>
      <c r="B39" s="6" t="s">
        <v>22</v>
      </c>
      <c r="C39" s="7">
        <v>1711035</v>
      </c>
      <c r="D39" s="11">
        <v>1152493</v>
      </c>
      <c r="E39" s="5" t="s">
        <v>44</v>
      </c>
      <c r="F39" s="5" t="s">
        <v>45</v>
      </c>
      <c r="G39" s="5" t="s">
        <v>46</v>
      </c>
      <c r="H39" s="8" t="e">
        <v>#N/A</v>
      </c>
      <c r="I39" s="8" t="e">
        <v>#N/A</v>
      </c>
      <c r="J39" s="8" t="e">
        <v>#N/A</v>
      </c>
      <c r="K39" s="8" t="e">
        <f>VLOOKUP(C39,'[3]Feb 2021'!$A$4:$N$17,14,FALSE)</f>
        <v>#N/A</v>
      </c>
      <c r="L39" s="8">
        <v>0</v>
      </c>
      <c r="M39" s="8">
        <v>0</v>
      </c>
      <c r="N39" s="8">
        <v>0</v>
      </c>
      <c r="O39" s="9">
        <v>0</v>
      </c>
      <c r="P39" s="10" t="e">
        <f>+I39/H39*100</f>
        <v>#N/A</v>
      </c>
      <c r="Q39" s="10" t="e">
        <f>+J39/H39*100</f>
        <v>#N/A</v>
      </c>
      <c r="R39" s="10"/>
      <c r="S39" s="8"/>
      <c r="BJ39" s="8"/>
    </row>
    <row r="40" spans="1:69" ht="13.5" customHeight="1" x14ac:dyDescent="0.3">
      <c r="E40" s="5"/>
      <c r="F40" s="5"/>
      <c r="P40" s="18"/>
      <c r="Q40" s="18"/>
      <c r="BJ40" s="8"/>
    </row>
    <row r="41" spans="1:69" x14ac:dyDescent="0.3">
      <c r="A41" s="17"/>
      <c r="D41" s="11">
        <v>2002056</v>
      </c>
      <c r="E41" s="6" t="s">
        <v>111</v>
      </c>
      <c r="F41" s="6" t="s">
        <v>70</v>
      </c>
    </row>
    <row r="42" spans="1:69" ht="13.5" customHeight="1" x14ac:dyDescent="0.3">
      <c r="E42" s="5"/>
      <c r="F42" s="5"/>
      <c r="P42" s="18"/>
      <c r="Q42" s="18"/>
      <c r="BJ42" s="8"/>
    </row>
  </sheetData>
  <conditionalFormatting sqref="C24 C9:C10">
    <cfRule type="duplicateValues" dxfId="23" priority="1" stopIfTrue="1"/>
  </conditionalFormatting>
  <conditionalFormatting sqref="F24 F9:F10">
    <cfRule type="duplicateValues" dxfId="22" priority="2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42"/>
  <sheetViews>
    <sheetView workbookViewId="0">
      <selection sqref="A1:IV65536"/>
    </sheetView>
  </sheetViews>
  <sheetFormatPr defaultColWidth="10.44140625" defaultRowHeight="13.8" x14ac:dyDescent="0.3"/>
  <cols>
    <col min="1" max="1" width="8.88671875" style="5" customWidth="1"/>
    <col min="2" max="2" width="17.33203125" style="6" customWidth="1"/>
    <col min="3" max="3" width="9.109375" style="7" customWidth="1"/>
    <col min="4" max="4" width="10.44140625" style="11" customWidth="1"/>
    <col min="5" max="5" width="17.33203125" style="6" customWidth="1"/>
    <col min="6" max="6" width="16.5546875" style="6" bestFit="1" customWidth="1"/>
    <col min="7" max="7" width="14.6640625" style="5" customWidth="1"/>
    <col min="8" max="10" width="14.44140625" style="8" customWidth="1"/>
    <col min="11" max="14" width="10.44140625" style="8" customWidth="1"/>
    <col min="15" max="15" width="11.5546875" style="9" customWidth="1"/>
    <col min="16" max="16384" width="10.44140625" style="6"/>
  </cols>
  <sheetData>
    <row r="1" spans="1:76" s="4" customFormat="1" ht="50.1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76" ht="13.5" customHeight="1" x14ac:dyDescent="0.3">
      <c r="A2" s="5">
        <v>419</v>
      </c>
      <c r="B2" s="6" t="s">
        <v>15</v>
      </c>
      <c r="C2" s="7">
        <v>1907077</v>
      </c>
      <c r="D2" s="6">
        <v>1156845</v>
      </c>
      <c r="E2" s="5" t="s">
        <v>16</v>
      </c>
      <c r="F2" s="5" t="s">
        <v>17</v>
      </c>
      <c r="G2" s="5" t="s">
        <v>18</v>
      </c>
      <c r="H2" s="8">
        <v>15458.01</v>
      </c>
      <c r="I2" s="8">
        <v>-2307.54</v>
      </c>
      <c r="J2" s="8">
        <v>1313.93</v>
      </c>
      <c r="K2" s="8">
        <v>0</v>
      </c>
      <c r="L2" s="8">
        <v>0</v>
      </c>
      <c r="M2" s="8">
        <v>0</v>
      </c>
      <c r="N2" s="8">
        <v>0</v>
      </c>
      <c r="O2" s="9">
        <v>0</v>
      </c>
      <c r="P2" s="10" t="e">
        <f>+#REF!/#REF!*100</f>
        <v>#REF!</v>
      </c>
      <c r="Q2" s="10" t="e">
        <f>+#REF!/#REF!*100</f>
        <v>#REF!</v>
      </c>
      <c r="R2" s="10"/>
      <c r="S2" s="8"/>
      <c r="BJ2" s="8"/>
    </row>
    <row r="3" spans="1:76" ht="13.5" customHeight="1" x14ac:dyDescent="0.3">
      <c r="A3" s="5">
        <v>419</v>
      </c>
      <c r="B3" s="6" t="s">
        <v>15</v>
      </c>
      <c r="C3" s="7">
        <v>1907014</v>
      </c>
      <c r="D3" s="6">
        <v>1156846</v>
      </c>
      <c r="E3" s="5" t="s">
        <v>19</v>
      </c>
      <c r="F3" s="5" t="s">
        <v>20</v>
      </c>
      <c r="G3" s="5" t="s">
        <v>21</v>
      </c>
      <c r="H3" s="8">
        <v>15458.01</v>
      </c>
      <c r="I3" s="8">
        <v>-2307.54</v>
      </c>
      <c r="J3" s="8">
        <v>1313.93</v>
      </c>
      <c r="K3" s="8">
        <v>0</v>
      </c>
      <c r="L3" s="8">
        <v>0</v>
      </c>
      <c r="M3" s="8">
        <v>0</v>
      </c>
      <c r="N3" s="8">
        <v>0</v>
      </c>
      <c r="O3" s="9">
        <v>0</v>
      </c>
      <c r="P3" s="10">
        <f t="shared" ref="P3:P25" si="0">+I3/H3*100</f>
        <v>-14.927794716137457</v>
      </c>
      <c r="Q3" s="10">
        <f t="shared" ref="Q3:Q25" si="1">+J3/H3*100</f>
        <v>8.4999945012326954</v>
      </c>
      <c r="R3" s="10"/>
      <c r="S3" s="8"/>
      <c r="BJ3" s="8"/>
    </row>
    <row r="4" spans="1:76" ht="13.5" customHeight="1" x14ac:dyDescent="0.3">
      <c r="A4" s="5">
        <v>419</v>
      </c>
      <c r="B4" s="6" t="s">
        <v>22</v>
      </c>
      <c r="C4" s="7">
        <v>1903042</v>
      </c>
      <c r="D4" s="6">
        <v>1156603</v>
      </c>
      <c r="E4" s="5" t="s">
        <v>23</v>
      </c>
      <c r="F4" s="5" t="s">
        <v>24</v>
      </c>
      <c r="G4" s="5" t="s">
        <v>25</v>
      </c>
      <c r="H4" s="8">
        <v>16758.009999999998</v>
      </c>
      <c r="I4" s="8">
        <v>-2437.54</v>
      </c>
      <c r="J4" s="8">
        <v>1424.43</v>
      </c>
      <c r="K4" s="8">
        <v>0</v>
      </c>
      <c r="L4" s="8">
        <v>0</v>
      </c>
      <c r="M4" s="8">
        <v>0</v>
      </c>
      <c r="N4" s="8">
        <v>0</v>
      </c>
      <c r="O4" s="9">
        <v>0</v>
      </c>
      <c r="P4" s="10">
        <f t="shared" si="0"/>
        <v>-14.545521813150847</v>
      </c>
      <c r="Q4" s="10">
        <f t="shared" si="1"/>
        <v>8.4999949277987064</v>
      </c>
      <c r="R4" s="10"/>
      <c r="S4" s="8"/>
      <c r="BX4" s="8"/>
    </row>
    <row r="5" spans="1:76" ht="13.5" customHeight="1" x14ac:dyDescent="0.3">
      <c r="A5" s="5">
        <v>419</v>
      </c>
      <c r="B5" s="6" t="s">
        <v>22</v>
      </c>
      <c r="C5" s="7">
        <v>1908007</v>
      </c>
      <c r="D5" s="6">
        <v>1157344</v>
      </c>
      <c r="E5" s="5" t="s">
        <v>32</v>
      </c>
      <c r="F5" s="5" t="s">
        <v>33</v>
      </c>
      <c r="G5" s="5" t="s">
        <v>34</v>
      </c>
      <c r="H5" s="8">
        <v>38122.629999999997</v>
      </c>
      <c r="I5" s="8">
        <v>-3812.26</v>
      </c>
      <c r="J5" s="8">
        <v>3240.42</v>
      </c>
      <c r="K5" s="8">
        <v>0</v>
      </c>
      <c r="L5" s="8">
        <v>0</v>
      </c>
      <c r="M5" s="8">
        <v>0</v>
      </c>
      <c r="N5" s="8">
        <v>0</v>
      </c>
      <c r="O5" s="9">
        <v>0</v>
      </c>
      <c r="P5" s="10">
        <f t="shared" si="0"/>
        <v>-9.9999921306583524</v>
      </c>
      <c r="Q5" s="10">
        <f t="shared" si="1"/>
        <v>8.4999906879457168</v>
      </c>
      <c r="R5" s="10"/>
      <c r="S5" s="8"/>
      <c r="BJ5" s="8"/>
    </row>
    <row r="6" spans="1:76" ht="13.5" customHeight="1" x14ac:dyDescent="0.3">
      <c r="A6" s="5">
        <v>419</v>
      </c>
      <c r="B6" s="6" t="s">
        <v>22</v>
      </c>
      <c r="C6" s="7">
        <v>1407007</v>
      </c>
      <c r="D6" s="11">
        <v>1151431</v>
      </c>
      <c r="E6" s="5" t="s">
        <v>35</v>
      </c>
      <c r="F6" s="5" t="s">
        <v>36</v>
      </c>
      <c r="G6" s="5" t="s">
        <v>37</v>
      </c>
      <c r="H6" s="8">
        <v>38479.86</v>
      </c>
      <c r="I6" s="8">
        <v>-3847.98</v>
      </c>
      <c r="J6" s="8">
        <v>3270.79</v>
      </c>
      <c r="K6" s="8">
        <v>0</v>
      </c>
      <c r="L6" s="8">
        <v>0</v>
      </c>
      <c r="M6" s="8">
        <v>0</v>
      </c>
      <c r="N6" s="8">
        <v>0</v>
      </c>
      <c r="O6" s="9">
        <v>0</v>
      </c>
      <c r="P6" s="10">
        <f t="shared" si="0"/>
        <v>-9.9999844074276769</v>
      </c>
      <c r="Q6" s="10">
        <f t="shared" si="1"/>
        <v>8.500004937647903</v>
      </c>
      <c r="R6" s="10"/>
      <c r="S6" s="8"/>
      <c r="BJ6" s="8"/>
    </row>
    <row r="7" spans="1:76" ht="13.5" customHeight="1" x14ac:dyDescent="0.3">
      <c r="A7" s="5">
        <v>419</v>
      </c>
      <c r="B7" s="6" t="s">
        <v>22</v>
      </c>
      <c r="C7" s="7">
        <v>1801056</v>
      </c>
      <c r="D7" s="6">
        <v>1152702</v>
      </c>
      <c r="E7" s="6" t="s">
        <v>38</v>
      </c>
      <c r="F7" s="5" t="s">
        <v>39</v>
      </c>
      <c r="G7" s="6" t="s">
        <v>40</v>
      </c>
      <c r="H7" s="8">
        <v>29728.92</v>
      </c>
      <c r="I7" s="8">
        <v>-5291.31</v>
      </c>
      <c r="J7" s="8">
        <v>2526.96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10">
        <f t="shared" si="0"/>
        <v>-17.79852749443976</v>
      </c>
      <c r="Q7" s="10">
        <f t="shared" si="1"/>
        <v>8.5000060547103633</v>
      </c>
      <c r="R7" s="10"/>
      <c r="S7" s="8"/>
      <c r="BQ7" s="8"/>
    </row>
    <row r="8" spans="1:76" ht="13.5" customHeight="1" x14ac:dyDescent="0.3">
      <c r="A8" s="5">
        <v>419</v>
      </c>
      <c r="B8" s="6" t="s">
        <v>22</v>
      </c>
      <c r="C8" s="7">
        <v>1908014</v>
      </c>
      <c r="D8" s="6">
        <v>1157345</v>
      </c>
      <c r="E8" s="5" t="s">
        <v>47</v>
      </c>
      <c r="F8" s="5" t="s">
        <v>48</v>
      </c>
      <c r="G8" s="5" t="s">
        <v>49</v>
      </c>
      <c r="H8" s="8">
        <v>38122.629999999997</v>
      </c>
      <c r="I8" s="8">
        <v>-3812.26</v>
      </c>
      <c r="J8" s="8">
        <v>3240.42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P8" s="10">
        <f t="shared" si="0"/>
        <v>-9.9999921306583524</v>
      </c>
      <c r="Q8" s="10">
        <f t="shared" si="1"/>
        <v>8.4999906879457168</v>
      </c>
      <c r="R8" s="10"/>
      <c r="S8" s="8"/>
      <c r="BJ8" s="8"/>
    </row>
    <row r="9" spans="1:76" ht="13.5" customHeight="1" x14ac:dyDescent="0.3">
      <c r="A9" s="5">
        <v>419</v>
      </c>
      <c r="B9" s="6" t="s">
        <v>22</v>
      </c>
      <c r="C9" s="7">
        <v>1104133</v>
      </c>
      <c r="D9" s="11">
        <v>1151436</v>
      </c>
      <c r="E9" s="5" t="s">
        <v>50</v>
      </c>
      <c r="F9" s="5" t="s">
        <v>51</v>
      </c>
      <c r="G9" s="5" t="s">
        <v>52</v>
      </c>
      <c r="H9" s="8">
        <v>61183.12</v>
      </c>
      <c r="I9" s="8">
        <v>-6118.32</v>
      </c>
      <c r="J9" s="8">
        <v>5200.57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P9" s="10">
        <f t="shared" si="0"/>
        <v>-10.000013075501869</v>
      </c>
      <c r="Q9" s="10">
        <f t="shared" si="1"/>
        <v>8.5000078453011216</v>
      </c>
      <c r="R9" s="10"/>
      <c r="S9" s="8"/>
      <c r="BJ9" s="8"/>
    </row>
    <row r="10" spans="1:76" ht="13.5" customHeight="1" x14ac:dyDescent="0.3">
      <c r="A10" s="5">
        <v>419</v>
      </c>
      <c r="B10" s="6" t="s">
        <v>22</v>
      </c>
      <c r="C10" s="7">
        <v>1910042</v>
      </c>
      <c r="D10" s="6">
        <v>1157544</v>
      </c>
      <c r="E10" s="6" t="s">
        <v>53</v>
      </c>
      <c r="F10" s="5" t="s">
        <v>54</v>
      </c>
      <c r="G10" s="6" t="s">
        <v>55</v>
      </c>
      <c r="H10" s="8">
        <v>195073.74</v>
      </c>
      <c r="I10" s="8">
        <v>-9816.69</v>
      </c>
      <c r="J10" s="8">
        <v>16640.900000000001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>
        <f t="shared" si="0"/>
        <v>-5.0322970175278332</v>
      </c>
      <c r="Q10" s="10">
        <f t="shared" si="1"/>
        <v>8.5305690043160105</v>
      </c>
      <c r="R10" s="10"/>
      <c r="S10" s="8"/>
      <c r="BQ10" s="8"/>
    </row>
    <row r="11" spans="1:76" ht="13.5" customHeight="1" x14ac:dyDescent="0.3">
      <c r="A11" s="5">
        <v>419</v>
      </c>
      <c r="B11" s="6" t="s">
        <v>22</v>
      </c>
      <c r="C11" s="7">
        <v>1104091</v>
      </c>
      <c r="D11" s="11">
        <v>1151427</v>
      </c>
      <c r="E11" s="5" t="s">
        <v>56</v>
      </c>
      <c r="F11" s="5" t="s">
        <v>57</v>
      </c>
      <c r="G11" s="5" t="s">
        <v>58</v>
      </c>
      <c r="H11" s="8">
        <v>13773.34</v>
      </c>
      <c r="I11" s="8">
        <v>-1377.34</v>
      </c>
      <c r="J11" s="8">
        <v>1170.73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P11" s="10">
        <f>+I11/H11*100</f>
        <v>-10.00004356241841</v>
      </c>
      <c r="Q11" s="10">
        <f>+J11/H11*100</f>
        <v>8.4999716844280329</v>
      </c>
      <c r="R11" s="10"/>
      <c r="S11" s="8"/>
      <c r="BJ11" s="8"/>
    </row>
    <row r="12" spans="1:76" ht="13.5" customHeight="1" x14ac:dyDescent="0.3">
      <c r="A12" s="5">
        <v>419</v>
      </c>
      <c r="B12" s="6" t="s">
        <v>22</v>
      </c>
      <c r="C12" s="7">
        <v>9002042</v>
      </c>
      <c r="D12" s="11">
        <v>1151437</v>
      </c>
      <c r="E12" s="5" t="s">
        <v>59</v>
      </c>
      <c r="F12" s="5" t="s">
        <v>60</v>
      </c>
      <c r="G12" s="5" t="s">
        <v>61</v>
      </c>
      <c r="H12" s="8">
        <v>21458.41</v>
      </c>
      <c r="I12" s="8">
        <v>-2145.84</v>
      </c>
      <c r="J12" s="8">
        <v>1823.96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P12" s="10">
        <f t="shared" si="0"/>
        <v>-9.9999953398224761</v>
      </c>
      <c r="Q12" s="10">
        <f t="shared" si="1"/>
        <v>8.4999773981390057</v>
      </c>
      <c r="R12" s="10"/>
      <c r="S12" s="8"/>
      <c r="BJ12" s="8"/>
    </row>
    <row r="13" spans="1:76" ht="13.5" customHeight="1" x14ac:dyDescent="0.3">
      <c r="A13" s="5">
        <v>419</v>
      </c>
      <c r="B13" s="6" t="s">
        <v>22</v>
      </c>
      <c r="C13" s="6">
        <v>2104007</v>
      </c>
      <c r="D13" s="6">
        <v>1165728</v>
      </c>
      <c r="E13" s="6" t="s">
        <v>27</v>
      </c>
      <c r="F13" s="5" t="s">
        <v>123</v>
      </c>
      <c r="G13" s="6" t="s">
        <v>124</v>
      </c>
      <c r="H13" s="8">
        <v>11881</v>
      </c>
      <c r="I13" s="8">
        <v>-1188.0999999999999</v>
      </c>
      <c r="J13" s="8">
        <v>1009.89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>
        <f>+I13/H13*100</f>
        <v>-10</v>
      </c>
      <c r="Q13" s="10">
        <f>+J13/H13*100</f>
        <v>8.5000420839996629</v>
      </c>
      <c r="R13" s="10"/>
      <c r="S13" s="8"/>
      <c r="BQ13" s="8"/>
    </row>
    <row r="14" spans="1:76" s="22" customFormat="1" ht="13.5" customHeight="1" x14ac:dyDescent="0.3">
      <c r="A14" s="21">
        <v>419</v>
      </c>
      <c r="B14" s="22" t="s">
        <v>15</v>
      </c>
      <c r="C14" s="23">
        <v>2006007</v>
      </c>
      <c r="D14" s="24">
        <v>1165125</v>
      </c>
      <c r="E14" s="21" t="s">
        <v>62</v>
      </c>
      <c r="F14" s="21" t="s">
        <v>63</v>
      </c>
      <c r="G14" s="21" t="s">
        <v>64</v>
      </c>
      <c r="H14" s="25">
        <v>540204.21</v>
      </c>
      <c r="I14" s="25">
        <v>-53945.77</v>
      </c>
      <c r="J14" s="25">
        <v>45917.36</v>
      </c>
      <c r="K14" s="25">
        <v>0</v>
      </c>
      <c r="L14" s="25">
        <v>0</v>
      </c>
      <c r="M14" s="25">
        <v>0</v>
      </c>
      <c r="N14" s="25">
        <v>0</v>
      </c>
      <c r="O14" s="26">
        <v>0</v>
      </c>
      <c r="P14" s="27" t="e">
        <f>+#REF!/#REF!*100</f>
        <v>#REF!</v>
      </c>
      <c r="Q14" s="27" t="e">
        <f>+#REF!/#REF!*100</f>
        <v>#REF!</v>
      </c>
      <c r="R14" s="27"/>
      <c r="S14" s="25"/>
      <c r="BJ14" s="25"/>
    </row>
    <row r="15" spans="1:76" ht="13.5" customHeight="1" x14ac:dyDescent="0.3">
      <c r="A15" s="5">
        <v>419</v>
      </c>
      <c r="B15" s="6" t="s">
        <v>22</v>
      </c>
      <c r="C15" s="7">
        <v>811210</v>
      </c>
      <c r="D15" s="11">
        <v>1151428</v>
      </c>
      <c r="E15" s="5" t="s">
        <v>65</v>
      </c>
      <c r="F15" s="5" t="s">
        <v>66</v>
      </c>
      <c r="G15" s="5" t="s">
        <v>67</v>
      </c>
      <c r="H15" s="25">
        <v>262402.05</v>
      </c>
      <c r="I15" s="25">
        <v>-26203.94</v>
      </c>
      <c r="J15" s="25">
        <v>22304.17</v>
      </c>
      <c r="K15" s="8">
        <v>0</v>
      </c>
      <c r="L15" s="8">
        <v>0</v>
      </c>
      <c r="M15" s="8">
        <v>0</v>
      </c>
      <c r="N15" s="8">
        <v>0</v>
      </c>
      <c r="O15" s="9">
        <v>0</v>
      </c>
      <c r="P15" s="10">
        <f t="shared" si="0"/>
        <v>-9.9861796049230573</v>
      </c>
      <c r="Q15" s="10">
        <f t="shared" si="1"/>
        <v>8.4999983803480195</v>
      </c>
      <c r="R15" s="10"/>
      <c r="S15" s="8"/>
      <c r="BJ15" s="8"/>
    </row>
    <row r="16" spans="1:76" ht="13.5" customHeight="1" x14ac:dyDescent="0.3">
      <c r="A16" s="5">
        <v>419</v>
      </c>
      <c r="B16" s="6" t="s">
        <v>22</v>
      </c>
      <c r="C16" s="7">
        <v>1602007</v>
      </c>
      <c r="D16" s="11">
        <v>1151434</v>
      </c>
      <c r="E16" s="5" t="s">
        <v>41</v>
      </c>
      <c r="F16" s="5" t="s">
        <v>42</v>
      </c>
      <c r="G16" s="5" t="s">
        <v>43</v>
      </c>
      <c r="H16" s="25">
        <v>108040.84</v>
      </c>
      <c r="I16" s="25">
        <v>-10789.15</v>
      </c>
      <c r="J16" s="25">
        <v>9183.4699999999993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0">
        <f>+I16/H16*100</f>
        <v>-9.9861774491942121</v>
      </c>
      <c r="Q16" s="10">
        <f>+J16/H16*100</f>
        <v>8.4999987041937111</v>
      </c>
      <c r="R16" s="10"/>
      <c r="S16" s="8"/>
      <c r="BJ16" s="8"/>
    </row>
    <row r="17" spans="1:62" ht="13.5" customHeight="1" x14ac:dyDescent="0.3">
      <c r="A17" s="5">
        <v>419</v>
      </c>
      <c r="B17" s="6" t="s">
        <v>22</v>
      </c>
      <c r="C17" s="7">
        <v>2002056</v>
      </c>
      <c r="D17" s="11">
        <v>1162384</v>
      </c>
      <c r="E17" s="5" t="s">
        <v>68</v>
      </c>
      <c r="F17" s="5" t="s">
        <v>69</v>
      </c>
      <c r="G17" s="5" t="s">
        <v>70</v>
      </c>
      <c r="H17" s="25">
        <v>262402.05</v>
      </c>
      <c r="I17" s="25">
        <v>-26203.94</v>
      </c>
      <c r="J17" s="25">
        <v>22304.17</v>
      </c>
      <c r="K17" s="8">
        <v>0</v>
      </c>
      <c r="L17" s="8">
        <v>0</v>
      </c>
      <c r="M17" s="8">
        <v>0</v>
      </c>
      <c r="N17" s="8">
        <v>0</v>
      </c>
      <c r="O17" s="9">
        <v>0</v>
      </c>
      <c r="P17" s="10">
        <f t="shared" si="0"/>
        <v>-9.9861796049230573</v>
      </c>
      <c r="Q17" s="10">
        <f t="shared" si="1"/>
        <v>8.4999983803480195</v>
      </c>
      <c r="R17" s="10"/>
      <c r="S17" s="8"/>
      <c r="BJ17" s="8"/>
    </row>
    <row r="18" spans="1:62" ht="13.5" customHeight="1" x14ac:dyDescent="0.3">
      <c r="A18" s="5">
        <v>419</v>
      </c>
      <c r="B18" s="6" t="s">
        <v>22</v>
      </c>
      <c r="C18" s="7">
        <v>9205015</v>
      </c>
      <c r="D18" s="11">
        <v>1151430</v>
      </c>
      <c r="E18" s="5" t="s">
        <v>74</v>
      </c>
      <c r="F18" s="5" t="s">
        <v>75</v>
      </c>
      <c r="G18" s="5" t="s">
        <v>76</v>
      </c>
      <c r="H18" s="25">
        <v>990374.39</v>
      </c>
      <c r="I18" s="25">
        <v>-98900.57</v>
      </c>
      <c r="J18" s="25">
        <v>84181.82</v>
      </c>
      <c r="K18" s="8">
        <v>0</v>
      </c>
      <c r="L18" s="8">
        <v>0</v>
      </c>
      <c r="M18" s="8">
        <v>0</v>
      </c>
      <c r="N18" s="8">
        <v>0</v>
      </c>
      <c r="O18" s="9">
        <v>0</v>
      </c>
      <c r="P18" s="10">
        <f t="shared" si="0"/>
        <v>-9.9861800747896972</v>
      </c>
      <c r="Q18" s="10">
        <f t="shared" si="1"/>
        <v>8.4999996819384638</v>
      </c>
      <c r="R18" s="10"/>
      <c r="S18" s="8"/>
      <c r="BJ18" s="8"/>
    </row>
    <row r="19" spans="1:62" ht="13.5" customHeight="1" x14ac:dyDescent="0.3">
      <c r="A19" s="5">
        <v>419</v>
      </c>
      <c r="B19" s="6" t="s">
        <v>15</v>
      </c>
      <c r="C19" s="7">
        <v>1910028</v>
      </c>
      <c r="D19" s="11">
        <v>1157546</v>
      </c>
      <c r="E19" s="5" t="s">
        <v>77</v>
      </c>
      <c r="F19" s="5" t="s">
        <v>78</v>
      </c>
      <c r="G19" s="5" t="s">
        <v>79</v>
      </c>
      <c r="H19" s="25">
        <v>180068.07</v>
      </c>
      <c r="I19" s="25">
        <v>-17981.919999999998</v>
      </c>
      <c r="J19" s="25">
        <v>15305.79</v>
      </c>
      <c r="K19" s="8">
        <v>0</v>
      </c>
      <c r="L19" s="8">
        <v>0</v>
      </c>
      <c r="M19" s="8">
        <v>0</v>
      </c>
      <c r="N19" s="8">
        <v>0</v>
      </c>
      <c r="O19" s="9">
        <v>0</v>
      </c>
      <c r="P19" s="10">
        <f t="shared" si="0"/>
        <v>-9.9861791154867134</v>
      </c>
      <c r="Q19" s="10">
        <f t="shared" si="1"/>
        <v>8.5000022491494462</v>
      </c>
      <c r="R19" s="10"/>
      <c r="S19" s="8"/>
      <c r="BJ19" s="8"/>
    </row>
    <row r="20" spans="1:62" ht="13.5" customHeight="1" x14ac:dyDescent="0.3">
      <c r="A20" s="5">
        <v>419</v>
      </c>
      <c r="B20" s="6" t="s">
        <v>22</v>
      </c>
      <c r="C20" s="7">
        <v>910056</v>
      </c>
      <c r="D20" s="11">
        <v>1151439</v>
      </c>
      <c r="E20" s="5" t="s">
        <v>80</v>
      </c>
      <c r="F20" s="5" t="s">
        <v>81</v>
      </c>
      <c r="G20" s="5" t="s">
        <v>82</v>
      </c>
      <c r="H20" s="25">
        <v>481682.09</v>
      </c>
      <c r="I20" s="25">
        <v>-48102.06</v>
      </c>
      <c r="J20" s="25">
        <v>40942.980000000003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10">
        <f t="shared" si="0"/>
        <v>-9.9862670833370615</v>
      </c>
      <c r="Q20" s="10">
        <f t="shared" si="1"/>
        <v>8.5000004878736526</v>
      </c>
      <c r="R20" s="10"/>
      <c r="S20" s="8"/>
      <c r="AZ20" s="8"/>
      <c r="BJ20" s="8"/>
    </row>
    <row r="21" spans="1:62" ht="13.5" customHeight="1" x14ac:dyDescent="0.3">
      <c r="A21" s="5">
        <v>419</v>
      </c>
      <c r="B21" s="6" t="s">
        <v>22</v>
      </c>
      <c r="C21" s="7">
        <v>1501007</v>
      </c>
      <c r="D21" s="11">
        <v>1151429</v>
      </c>
      <c r="E21" s="5" t="s">
        <v>83</v>
      </c>
      <c r="F21" s="5" t="s">
        <v>84</v>
      </c>
      <c r="G21" s="5" t="s">
        <v>85</v>
      </c>
      <c r="H21" s="25">
        <v>295202.31</v>
      </c>
      <c r="I21" s="25">
        <v>-29479.759999999998</v>
      </c>
      <c r="J21" s="25">
        <v>25092.2</v>
      </c>
      <c r="K21" s="8">
        <v>0</v>
      </c>
      <c r="L21" s="8">
        <v>0</v>
      </c>
      <c r="M21" s="8">
        <v>0</v>
      </c>
      <c r="N21" s="8">
        <v>0</v>
      </c>
      <c r="O21" s="9">
        <v>0</v>
      </c>
      <c r="P21" s="10">
        <f t="shared" si="0"/>
        <v>-9.9862904189333754</v>
      </c>
      <c r="Q21" s="10">
        <f t="shared" si="1"/>
        <v>8.5000012364401893</v>
      </c>
      <c r="R21" s="10"/>
      <c r="S21" s="8"/>
      <c r="BJ21" s="8"/>
    </row>
    <row r="22" spans="1:62" ht="13.5" customHeight="1" x14ac:dyDescent="0.3">
      <c r="A22" s="5">
        <v>419</v>
      </c>
      <c r="B22" s="6" t="s">
        <v>22</v>
      </c>
      <c r="C22" s="7">
        <v>404761</v>
      </c>
      <c r="D22" s="11">
        <v>1151441</v>
      </c>
      <c r="E22" s="5" t="s">
        <v>86</v>
      </c>
      <c r="F22" s="5" t="s">
        <v>87</v>
      </c>
      <c r="G22" s="5" t="s">
        <v>88</v>
      </c>
      <c r="H22" s="25">
        <v>211940.12</v>
      </c>
      <c r="I22" s="25">
        <v>-21165.15</v>
      </c>
      <c r="J22" s="25">
        <v>18014.91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10">
        <f t="shared" si="0"/>
        <v>-9.9863820026147021</v>
      </c>
      <c r="Q22" s="10">
        <f t="shared" si="1"/>
        <v>8.4999999056337234</v>
      </c>
      <c r="R22" s="10"/>
      <c r="S22" s="8"/>
      <c r="BJ22" s="8"/>
    </row>
    <row r="23" spans="1:62" ht="13.5" customHeight="1" x14ac:dyDescent="0.3">
      <c r="A23" s="5">
        <v>419</v>
      </c>
      <c r="B23" s="6" t="s">
        <v>22</v>
      </c>
      <c r="C23" s="7">
        <v>7810042</v>
      </c>
      <c r="D23" s="11">
        <v>1151444</v>
      </c>
      <c r="E23" s="5" t="s">
        <v>89</v>
      </c>
      <c r="F23" s="5" t="s">
        <v>90</v>
      </c>
      <c r="G23" s="5" t="s">
        <v>91</v>
      </c>
      <c r="H23" s="25">
        <v>1170442.46</v>
      </c>
      <c r="I23" s="25">
        <v>-116882.49</v>
      </c>
      <c r="J23" s="25">
        <v>99487.61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10">
        <f t="shared" si="0"/>
        <v>-9.9861799272046241</v>
      </c>
      <c r="Q23" s="10">
        <f t="shared" si="1"/>
        <v>8.5000000768939987</v>
      </c>
      <c r="R23" s="10"/>
      <c r="S23" s="8"/>
      <c r="BJ23" s="8"/>
    </row>
    <row r="24" spans="1:62" ht="13.5" customHeight="1" x14ac:dyDescent="0.3">
      <c r="A24" s="5">
        <v>419</v>
      </c>
      <c r="B24" s="6" t="s">
        <v>15</v>
      </c>
      <c r="C24" s="7">
        <v>1208028</v>
      </c>
      <c r="D24" s="11">
        <v>1151688</v>
      </c>
      <c r="E24" s="5" t="s">
        <v>92</v>
      </c>
      <c r="F24" s="5" t="s">
        <v>93</v>
      </c>
      <c r="G24" s="5" t="s">
        <v>94</v>
      </c>
      <c r="H24" s="25">
        <v>211940.12</v>
      </c>
      <c r="I24" s="25">
        <v>-21165.15</v>
      </c>
      <c r="J24" s="25">
        <v>18014.91</v>
      </c>
      <c r="K24" s="8">
        <v>0</v>
      </c>
      <c r="L24" s="8">
        <v>0</v>
      </c>
      <c r="M24" s="8">
        <v>0</v>
      </c>
      <c r="N24" s="8">
        <v>0</v>
      </c>
      <c r="O24" s="9">
        <v>0</v>
      </c>
      <c r="P24" s="10">
        <f t="shared" si="0"/>
        <v>-9.9863820026147021</v>
      </c>
      <c r="Q24" s="10">
        <f t="shared" si="1"/>
        <v>8.4999999056337234</v>
      </c>
      <c r="R24" s="10"/>
      <c r="S24" s="8"/>
      <c r="BJ24" s="8"/>
    </row>
    <row r="25" spans="1:62" ht="13.5" customHeight="1" x14ac:dyDescent="0.3">
      <c r="A25" s="5">
        <v>419</v>
      </c>
      <c r="B25" s="6" t="s">
        <v>15</v>
      </c>
      <c r="C25" s="7">
        <v>1903063</v>
      </c>
      <c r="D25" s="11">
        <v>1156591</v>
      </c>
      <c r="E25" s="5" t="s">
        <v>95</v>
      </c>
      <c r="F25" s="5" t="s">
        <v>96</v>
      </c>
      <c r="G25" s="5" t="s">
        <v>97</v>
      </c>
      <c r="H25" s="25">
        <v>180068.07</v>
      </c>
      <c r="I25" s="25">
        <v>-17981.919999999998</v>
      </c>
      <c r="J25" s="25">
        <v>15305.79</v>
      </c>
      <c r="K25" s="8">
        <v>0</v>
      </c>
      <c r="L25" s="8">
        <v>0</v>
      </c>
      <c r="M25" s="8">
        <v>0</v>
      </c>
      <c r="N25" s="8">
        <v>0</v>
      </c>
      <c r="O25" s="9">
        <v>0</v>
      </c>
      <c r="P25" s="10">
        <f t="shared" si="0"/>
        <v>-9.9861791154867134</v>
      </c>
      <c r="Q25" s="10">
        <f t="shared" si="1"/>
        <v>8.5000022491494462</v>
      </c>
      <c r="R25" s="10"/>
      <c r="S25" s="8"/>
      <c r="BJ25" s="8"/>
    </row>
    <row r="26" spans="1:62" ht="13.5" customHeight="1" x14ac:dyDescent="0.3">
      <c r="E26" s="5"/>
      <c r="F26" s="5"/>
      <c r="K26" s="8">
        <v>0</v>
      </c>
      <c r="BJ26" s="8"/>
    </row>
    <row r="27" spans="1:62" ht="13.5" customHeight="1" thickBot="1" x14ac:dyDescent="0.35">
      <c r="A27" s="12"/>
      <c r="B27" s="13"/>
      <c r="C27" s="14"/>
      <c r="D27" s="15"/>
      <c r="E27" s="12"/>
      <c r="F27" s="12"/>
      <c r="G27" s="12"/>
      <c r="H27" s="16">
        <f>SUM(H2:H26)</f>
        <v>5390264.46</v>
      </c>
      <c r="I27" s="16">
        <f>SUM(I2:I26)</f>
        <v>-533264.54</v>
      </c>
      <c r="J27" s="16">
        <f>SUM(J2:J26)</f>
        <v>458232.10999999993</v>
      </c>
      <c r="K27" s="16">
        <f>SUM(K2:K25)</f>
        <v>0</v>
      </c>
      <c r="L27" s="16">
        <f>SUM(L2:L25)</f>
        <v>0</v>
      </c>
      <c r="M27" s="16">
        <f>SUM(M2:M25)</f>
        <v>0</v>
      </c>
      <c r="N27" s="16">
        <f>SUM(N2:N25)</f>
        <v>0</v>
      </c>
      <c r="O27" s="16">
        <f>SUM(O2:O25)</f>
        <v>0</v>
      </c>
      <c r="BJ27" s="8"/>
    </row>
    <row r="28" spans="1:62" ht="13.5" customHeight="1" thickTop="1" x14ac:dyDescent="0.3">
      <c r="E28" s="5"/>
      <c r="F28" s="5"/>
      <c r="H28" s="8">
        <v>301683.94</v>
      </c>
      <c r="I28" s="8">
        <v>15112.55</v>
      </c>
      <c r="J28" s="8">
        <v>25691.329999999998</v>
      </c>
      <c r="BJ28" s="8"/>
    </row>
    <row r="29" spans="1:62" ht="13.5" customHeight="1" x14ac:dyDescent="0.3">
      <c r="E29" s="5"/>
      <c r="F29" s="5"/>
      <c r="H29" s="8">
        <v>-4830108.1100000003</v>
      </c>
      <c r="I29" s="8">
        <v>-344943.78</v>
      </c>
      <c r="J29" s="8">
        <v>-586400.42000000016</v>
      </c>
      <c r="K29" s="8">
        <f>+K28-K27</f>
        <v>0</v>
      </c>
      <c r="BJ29" s="8"/>
    </row>
    <row r="30" spans="1:62" x14ac:dyDescent="0.3">
      <c r="H30" s="8">
        <v>57084.03</v>
      </c>
      <c r="I30" s="8">
        <v>4158.3900000000003</v>
      </c>
      <c r="J30" s="8">
        <v>7069.2200000000012</v>
      </c>
    </row>
    <row r="31" spans="1:62" ht="13.5" customHeight="1" x14ac:dyDescent="0.3">
      <c r="A31" s="17" t="s">
        <v>98</v>
      </c>
      <c r="E31" s="5"/>
      <c r="F31" s="5"/>
      <c r="P31" s="18"/>
      <c r="Q31" s="18"/>
      <c r="BJ31" s="8"/>
    </row>
    <row r="32" spans="1:62" ht="13.5" customHeight="1" x14ac:dyDescent="0.3">
      <c r="A32" s="5">
        <v>419</v>
      </c>
      <c r="B32" s="6" t="s">
        <v>15</v>
      </c>
      <c r="C32" s="7">
        <v>1910021</v>
      </c>
      <c r="D32" s="11">
        <v>1157547</v>
      </c>
      <c r="E32" s="5" t="s">
        <v>71</v>
      </c>
      <c r="F32" s="5" t="s">
        <v>72</v>
      </c>
      <c r="G32" s="5" t="s">
        <v>73</v>
      </c>
      <c r="H32" s="8">
        <v>0</v>
      </c>
      <c r="I32" s="8">
        <v>0</v>
      </c>
      <c r="J32" s="8" t="e">
        <v>#N/A</v>
      </c>
      <c r="K32" s="8">
        <v>0</v>
      </c>
      <c r="L32" s="8">
        <v>0</v>
      </c>
      <c r="M32" s="8">
        <v>0</v>
      </c>
      <c r="N32" s="8">
        <v>0</v>
      </c>
      <c r="O32" s="9">
        <v>0</v>
      </c>
      <c r="P32" s="10" t="e">
        <f>+I32/H32*100</f>
        <v>#DIV/0!</v>
      </c>
      <c r="Q32" s="10" t="e">
        <f>+J32/H32*100</f>
        <v>#N/A</v>
      </c>
      <c r="R32" s="10"/>
      <c r="S32" s="8"/>
      <c r="BJ32" s="8"/>
    </row>
    <row r="33" spans="1:69" ht="13.5" customHeight="1" x14ac:dyDescent="0.3">
      <c r="A33" s="5">
        <v>419</v>
      </c>
      <c r="B33" s="6" t="s">
        <v>22</v>
      </c>
      <c r="C33" s="7">
        <v>1910035</v>
      </c>
      <c r="D33" s="6">
        <v>1157545</v>
      </c>
      <c r="E33" s="6" t="s">
        <v>26</v>
      </c>
      <c r="F33" s="5" t="s">
        <v>27</v>
      </c>
      <c r="G33" s="6" t="s">
        <v>28</v>
      </c>
      <c r="H33" s="8" t="e">
        <v>#N/A</v>
      </c>
      <c r="I33" s="8" t="e">
        <v>#N/A</v>
      </c>
      <c r="J33" s="8" t="e">
        <v>#N/A</v>
      </c>
      <c r="K33" s="8">
        <v>0</v>
      </c>
      <c r="L33" s="8">
        <v>0</v>
      </c>
      <c r="M33" s="8">
        <v>0</v>
      </c>
      <c r="N33" s="8">
        <v>0</v>
      </c>
      <c r="O33" s="9">
        <v>0</v>
      </c>
      <c r="P33" s="10" t="e">
        <f>+I33/H33*100</f>
        <v>#N/A</v>
      </c>
      <c r="Q33" s="10" t="e">
        <f>+J33/H33*100</f>
        <v>#N/A</v>
      </c>
      <c r="R33" s="10"/>
      <c r="S33" s="8"/>
      <c r="BQ33" s="8"/>
    </row>
    <row r="34" spans="1:69" ht="13.5" customHeight="1" x14ac:dyDescent="0.3">
      <c r="A34" s="5">
        <v>419</v>
      </c>
      <c r="B34" s="6" t="s">
        <v>22</v>
      </c>
      <c r="C34" s="7">
        <v>1802028</v>
      </c>
      <c r="D34" s="11">
        <v>1152758</v>
      </c>
      <c r="E34" s="5" t="s">
        <v>29</v>
      </c>
      <c r="F34" s="5" t="s">
        <v>30</v>
      </c>
      <c r="G34" s="5" t="s">
        <v>31</v>
      </c>
      <c r="H34" s="8" t="e">
        <v>#N/A</v>
      </c>
      <c r="I34" s="8" t="e">
        <v>#N/A</v>
      </c>
      <c r="J34" s="8" t="e">
        <v>#N/A</v>
      </c>
      <c r="K34" s="8" t="e">
        <f>VLOOKUP(C34,'[3]Mar 2021'!$A$4:$N$15,14,FALSE)</f>
        <v>#N/A</v>
      </c>
      <c r="L34" s="8">
        <v>0</v>
      </c>
      <c r="M34" s="8">
        <v>0</v>
      </c>
      <c r="N34" s="8">
        <v>0</v>
      </c>
      <c r="O34" s="9">
        <v>0</v>
      </c>
      <c r="P34" s="10" t="e">
        <f>+I34/H34*100</f>
        <v>#N/A</v>
      </c>
      <c r="Q34" s="10" t="e">
        <f>+J34/H34*100</f>
        <v>#N/A</v>
      </c>
      <c r="R34" s="10"/>
      <c r="S34" s="8"/>
      <c r="BJ34" s="8"/>
    </row>
    <row r="35" spans="1:69" ht="13.5" customHeight="1" x14ac:dyDescent="0.3">
      <c r="A35" s="5">
        <v>419</v>
      </c>
      <c r="B35" s="6" t="s">
        <v>22</v>
      </c>
      <c r="C35" s="7">
        <v>1403028</v>
      </c>
      <c r="D35" s="11">
        <v>1151425</v>
      </c>
      <c r="E35" s="5" t="s">
        <v>99</v>
      </c>
      <c r="F35" s="5" t="s">
        <v>100</v>
      </c>
      <c r="G35" s="5" t="s">
        <v>101</v>
      </c>
      <c r="H35" s="8" t="e">
        <v>#N/A</v>
      </c>
      <c r="I35" s="8" t="e">
        <v>#N/A</v>
      </c>
      <c r="J35" s="8" t="e">
        <v>#N/A</v>
      </c>
      <c r="K35" s="8">
        <v>0</v>
      </c>
      <c r="L35" s="8">
        <v>0</v>
      </c>
      <c r="M35" s="8">
        <v>0</v>
      </c>
      <c r="N35" s="8">
        <v>0</v>
      </c>
      <c r="O35" s="9">
        <v>0</v>
      </c>
      <c r="P35" s="10" t="e">
        <f>+I35/H35*100</f>
        <v>#N/A</v>
      </c>
      <c r="Q35" s="10" t="e">
        <f>+J35/H35*100</f>
        <v>#N/A</v>
      </c>
      <c r="R35" s="10"/>
      <c r="S35" s="8"/>
      <c r="BJ35" s="8"/>
    </row>
    <row r="36" spans="1:69" ht="13.5" customHeight="1" x14ac:dyDescent="0.3">
      <c r="A36" s="5">
        <v>419</v>
      </c>
      <c r="B36" s="6" t="s">
        <v>22</v>
      </c>
      <c r="C36" s="7">
        <v>807350</v>
      </c>
      <c r="D36" s="11">
        <v>1151426</v>
      </c>
      <c r="E36" s="5" t="s">
        <v>102</v>
      </c>
      <c r="F36" s="5" t="s">
        <v>103</v>
      </c>
      <c r="G36" s="5" t="s">
        <v>104</v>
      </c>
      <c r="H36" s="8" t="e">
        <v>#N/A</v>
      </c>
      <c r="I36" s="8" t="e">
        <v>#N/A</v>
      </c>
      <c r="J36" s="8" t="e">
        <v>#N/A</v>
      </c>
      <c r="K36" s="8">
        <v>0</v>
      </c>
      <c r="L36" s="8">
        <v>0</v>
      </c>
      <c r="M36" s="8">
        <v>0</v>
      </c>
      <c r="N36" s="8">
        <v>0</v>
      </c>
      <c r="O36" s="9">
        <v>0</v>
      </c>
      <c r="P36" s="10" t="e">
        <f>+I36/H36*100</f>
        <v>#N/A</v>
      </c>
      <c r="Q36" s="10" t="e">
        <f>+J36/H36*100</f>
        <v>#N/A</v>
      </c>
      <c r="R36" s="10"/>
      <c r="S36" s="8"/>
      <c r="BJ36" s="8"/>
    </row>
    <row r="37" spans="1:69" ht="13.5" customHeight="1" x14ac:dyDescent="0.3">
      <c r="A37" s="5">
        <v>5120</v>
      </c>
      <c r="B37" s="6" t="s">
        <v>22</v>
      </c>
      <c r="C37" s="7">
        <v>710266</v>
      </c>
      <c r="D37" s="11">
        <v>2044673</v>
      </c>
      <c r="E37" s="5" t="s">
        <v>105</v>
      </c>
      <c r="F37" s="5" t="s">
        <v>106</v>
      </c>
      <c r="G37" s="5" t="s">
        <v>107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>
        <v>0</v>
      </c>
      <c r="P37" s="10"/>
      <c r="Q37" s="10"/>
      <c r="R37" s="10"/>
      <c r="S37" s="8"/>
      <c r="BJ37" s="8"/>
    </row>
    <row r="38" spans="1:69" ht="13.5" customHeight="1" x14ac:dyDescent="0.3">
      <c r="A38" s="5">
        <v>5120</v>
      </c>
      <c r="B38" s="6" t="s">
        <v>22</v>
      </c>
      <c r="C38" s="7">
        <v>1505021</v>
      </c>
      <c r="D38" s="11">
        <v>2044896</v>
      </c>
      <c r="E38" s="5" t="s">
        <v>108</v>
      </c>
      <c r="F38" s="5" t="s">
        <v>109</v>
      </c>
      <c r="G38" s="5" t="s">
        <v>110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9">
        <v>0</v>
      </c>
      <c r="P38" s="10"/>
      <c r="Q38" s="10"/>
      <c r="R38" s="10"/>
      <c r="S38" s="8"/>
      <c r="BJ38" s="8"/>
    </row>
    <row r="39" spans="1:69" ht="13.5" customHeight="1" x14ac:dyDescent="0.3">
      <c r="A39" s="5">
        <v>419</v>
      </c>
      <c r="B39" s="6" t="s">
        <v>22</v>
      </c>
      <c r="C39" s="7">
        <v>1711035</v>
      </c>
      <c r="D39" s="11">
        <v>1152493</v>
      </c>
      <c r="E39" s="5" t="s">
        <v>44</v>
      </c>
      <c r="F39" s="5" t="s">
        <v>45</v>
      </c>
      <c r="G39" s="5" t="s">
        <v>46</v>
      </c>
      <c r="H39" s="8" t="e">
        <v>#N/A</v>
      </c>
      <c r="I39" s="8" t="e">
        <v>#N/A</v>
      </c>
      <c r="J39" s="8" t="e">
        <v>#N/A</v>
      </c>
      <c r="K39" s="8" t="e">
        <f>VLOOKUP(C39,'[3]Feb 2021'!$A$4:$N$17,14,FALSE)</f>
        <v>#N/A</v>
      </c>
      <c r="L39" s="8">
        <v>0</v>
      </c>
      <c r="M39" s="8">
        <v>0</v>
      </c>
      <c r="N39" s="8">
        <v>0</v>
      </c>
      <c r="O39" s="9">
        <v>0</v>
      </c>
      <c r="P39" s="10" t="e">
        <f>+I39/H39*100</f>
        <v>#N/A</v>
      </c>
      <c r="Q39" s="10" t="e">
        <f>+J39/H39*100</f>
        <v>#N/A</v>
      </c>
      <c r="R39" s="10"/>
      <c r="S39" s="8"/>
      <c r="BJ39" s="8"/>
    </row>
    <row r="40" spans="1:69" ht="13.5" customHeight="1" x14ac:dyDescent="0.3">
      <c r="E40" s="5"/>
      <c r="F40" s="5"/>
      <c r="P40" s="18"/>
      <c r="Q40" s="18"/>
      <c r="BJ40" s="8"/>
    </row>
    <row r="41" spans="1:69" x14ac:dyDescent="0.3">
      <c r="A41" s="17"/>
      <c r="D41" s="11">
        <v>2002056</v>
      </c>
      <c r="E41" s="6" t="s">
        <v>111</v>
      </c>
      <c r="F41" s="6" t="s">
        <v>70</v>
      </c>
    </row>
    <row r="42" spans="1:69" ht="13.5" customHeight="1" x14ac:dyDescent="0.3">
      <c r="E42" s="5"/>
      <c r="F42" s="5"/>
      <c r="P42" s="18"/>
      <c r="Q42" s="18"/>
      <c r="BJ42" s="8"/>
    </row>
  </sheetData>
  <conditionalFormatting sqref="C24 C9:C10">
    <cfRule type="duplicateValues" dxfId="21" priority="1" stopIfTrue="1"/>
  </conditionalFormatting>
  <conditionalFormatting sqref="F24 F9:F10">
    <cfRule type="duplicateValues" dxfId="2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JAN 2021</vt:lpstr>
      <vt:lpstr>FEB 21</vt:lpstr>
      <vt:lpstr>MAR 21</vt:lpstr>
      <vt:lpstr>APR 21</vt:lpstr>
      <vt:lpstr>May 21</vt:lpstr>
      <vt:lpstr>June 21</vt:lpstr>
      <vt:lpstr>Jul 21</vt:lpstr>
      <vt:lpstr>Aug 21</vt:lpstr>
      <vt:lpstr>Sept 21</vt:lpstr>
      <vt:lpstr>Oct 21</vt:lpstr>
      <vt:lpstr>Nov 21</vt:lpstr>
      <vt:lpstr>Dec 21</vt:lpstr>
      <vt:lpstr>Jan 22</vt:lpstr>
      <vt:lpstr>Feb 22</vt:lpstr>
      <vt:lpstr>Mar 22</vt:lpstr>
      <vt:lpstr>Apr 22</vt:lpstr>
      <vt:lpstr>May 22</vt:lpstr>
      <vt:lpstr>Jun 22</vt:lpstr>
      <vt:lpstr>New Entrants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Talent Chitau</dc:creator>
  <cp:lastModifiedBy>HP</cp:lastModifiedBy>
  <dcterms:created xsi:type="dcterms:W3CDTF">2021-02-11T08:23:15Z</dcterms:created>
  <dcterms:modified xsi:type="dcterms:W3CDTF">2023-04-24T07:17:00Z</dcterms:modified>
</cp:coreProperties>
</file>