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20561CB-4185-4B9D-BB5C-3796F59E43AC}" xr6:coauthVersionLast="47" xr6:coauthVersionMax="47" xr10:uidLastSave="{00000000-0000-0000-0000-000000000000}"/>
  <bookViews>
    <workbookView xWindow="-108" yWindow="-108" windowWidth="23256" windowHeight="12456" tabRatio="599" firstSheet="13" activeTab="20" xr2:uid="{00000000-000D-0000-FFFF-FFFF00000000}"/>
  </bookViews>
  <sheets>
    <sheet name="Dec-20" sheetId="115" r:id="rId1"/>
    <sheet name="Jan 2021" sheetId="114" r:id="rId2"/>
    <sheet name="Feb 2021" sheetId="117" r:id="rId3"/>
    <sheet name="Mar 2021" sheetId="116" r:id="rId4"/>
    <sheet name="Apr 2021" sheetId="118" r:id="rId5"/>
    <sheet name="May 2021" sheetId="119" r:id="rId6"/>
    <sheet name="Jun 21" sheetId="120" r:id="rId7"/>
    <sheet name="Jul 21" sheetId="121" r:id="rId8"/>
    <sheet name="Aug 21" sheetId="122" r:id="rId9"/>
    <sheet name="Sept 21" sheetId="123" r:id="rId10"/>
    <sheet name="Oct 21" sheetId="124" r:id="rId11"/>
    <sheet name="Nov 21" sheetId="125" r:id="rId12"/>
    <sheet name="Dec 21" sheetId="126" r:id="rId13"/>
    <sheet name="Jan 22" sheetId="127" r:id="rId14"/>
    <sheet name="Feb 22" sheetId="128" r:id="rId15"/>
    <sheet name="Mar 22" sheetId="129" r:id="rId16"/>
    <sheet name="Apr 22" sheetId="131" r:id="rId17"/>
    <sheet name="May 22" sheetId="130" r:id="rId18"/>
    <sheet name="Jun 22" sheetId="132" r:id="rId19"/>
    <sheet name="Jul 22" sheetId="133" r:id="rId20"/>
    <sheet name="Sep 22" sheetId="134" r:id="rId21"/>
    <sheet name="New Entrants" sheetId="78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age">#REF!</definedName>
    <definedName name="D">#REF!</definedName>
    <definedName name="D_12">#REF!</definedName>
    <definedName name="gt">#REF!</definedName>
    <definedName name="i">#REF!</definedName>
    <definedName name="INT">#REF!</definedName>
    <definedName name="n">#REF!</definedName>
    <definedName name="_xlnm.Print_Area">#REF!</definedName>
    <definedName name="PRINT_AREA_MI">#REF!</definedName>
    <definedName name="rates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34" l="1"/>
  <c r="J11" i="134"/>
  <c r="J23" i="134"/>
  <c r="H23" i="134"/>
  <c r="K21" i="134"/>
  <c r="J21" i="134"/>
  <c r="I21" i="134"/>
  <c r="H21" i="134"/>
  <c r="K20" i="134"/>
  <c r="J20" i="134"/>
  <c r="I20" i="134"/>
  <c r="H20" i="134"/>
  <c r="J18" i="134"/>
  <c r="J16" i="134"/>
  <c r="J13" i="134"/>
  <c r="H13" i="134"/>
  <c r="J10" i="134"/>
  <c r="H10" i="134"/>
  <c r="O4" i="134"/>
  <c r="N4" i="134"/>
  <c r="M4" i="134"/>
  <c r="L4" i="134"/>
  <c r="K4" i="134"/>
  <c r="I4" i="134"/>
  <c r="H4" i="134" l="1"/>
  <c r="J4" i="134"/>
  <c r="J37" i="133"/>
  <c r="H45" i="133"/>
  <c r="J45" i="133"/>
  <c r="H31" i="133" l="1"/>
  <c r="H30" i="133"/>
  <c r="H29" i="133"/>
  <c r="H28" i="133"/>
  <c r="H27" i="133"/>
  <c r="H26" i="133"/>
  <c r="H25" i="133"/>
  <c r="H24" i="133"/>
  <c r="H23" i="133"/>
  <c r="H22" i="133"/>
  <c r="H21" i="133"/>
  <c r="H20" i="133"/>
  <c r="H19" i="133"/>
  <c r="H18" i="133"/>
  <c r="H17" i="133"/>
  <c r="H16" i="133"/>
  <c r="H15" i="133"/>
  <c r="H14" i="133"/>
  <c r="H13" i="133"/>
  <c r="H12" i="133"/>
  <c r="H11" i="133"/>
  <c r="H10" i="133"/>
  <c r="H9" i="133"/>
  <c r="H8" i="133"/>
  <c r="H7" i="133"/>
  <c r="H6" i="133"/>
  <c r="H5" i="133"/>
  <c r="H4" i="133"/>
  <c r="H3" i="133"/>
  <c r="H2" i="133"/>
  <c r="D17" i="78"/>
  <c r="D16" i="78"/>
  <c r="J55" i="133"/>
  <c r="H55" i="133"/>
  <c r="K53" i="133"/>
  <c r="J53" i="133"/>
  <c r="I53" i="133"/>
  <c r="H53" i="133"/>
  <c r="K52" i="133"/>
  <c r="J52" i="133"/>
  <c r="I52" i="133"/>
  <c r="H52" i="133"/>
  <c r="J50" i="133"/>
  <c r="J48" i="133"/>
  <c r="J43" i="133"/>
  <c r="H43" i="133"/>
  <c r="O37" i="133"/>
  <c r="N37" i="133"/>
  <c r="M37" i="133"/>
  <c r="L37" i="133"/>
  <c r="K37" i="133"/>
  <c r="I37" i="133"/>
  <c r="H37" i="133" l="1"/>
  <c r="H36" i="132"/>
  <c r="J52" i="132"/>
  <c r="H52" i="132"/>
  <c r="K50" i="132"/>
  <c r="J50" i="132"/>
  <c r="I50" i="132"/>
  <c r="H50" i="132"/>
  <c r="K49" i="132"/>
  <c r="J49" i="132"/>
  <c r="I49" i="132"/>
  <c r="H49" i="132"/>
  <c r="J47" i="132"/>
  <c r="J45" i="132"/>
  <c r="J42" i="132"/>
  <c r="H42" i="132"/>
  <c r="O36" i="132"/>
  <c r="N36" i="132"/>
  <c r="M36" i="132"/>
  <c r="L36" i="132"/>
  <c r="K36" i="132"/>
  <c r="I36" i="132"/>
  <c r="H36" i="130"/>
  <c r="J36" i="130"/>
  <c r="J57" i="131"/>
  <c r="I37" i="131"/>
  <c r="I39" i="131" s="1"/>
  <c r="K51" i="131"/>
  <c r="J51" i="131"/>
  <c r="I51" i="131"/>
  <c r="H51" i="131"/>
  <c r="K50" i="131"/>
  <c r="J50" i="131"/>
  <c r="I50" i="131"/>
  <c r="H50" i="131"/>
  <c r="J48" i="131"/>
  <c r="J46" i="131"/>
  <c r="J43" i="131"/>
  <c r="H43" i="131"/>
  <c r="O37" i="131"/>
  <c r="N37" i="131"/>
  <c r="M37" i="131"/>
  <c r="L37" i="131"/>
  <c r="K37" i="131"/>
  <c r="I36" i="130"/>
  <c r="H52" i="130"/>
  <c r="J52" i="130"/>
  <c r="K50" i="130"/>
  <c r="J50" i="130"/>
  <c r="I50" i="130"/>
  <c r="H50" i="130"/>
  <c r="K49" i="130"/>
  <c r="J49" i="130"/>
  <c r="I49" i="130"/>
  <c r="H49" i="130"/>
  <c r="J47" i="130"/>
  <c r="J45" i="130"/>
  <c r="J42" i="130"/>
  <c r="H42" i="130"/>
  <c r="O36" i="130"/>
  <c r="N36" i="130"/>
  <c r="M36" i="130"/>
  <c r="L36" i="130"/>
  <c r="K36" i="130"/>
  <c r="H35" i="129"/>
  <c r="K49" i="129"/>
  <c r="J49" i="129"/>
  <c r="I49" i="129"/>
  <c r="H49" i="129"/>
  <c r="K48" i="129"/>
  <c r="J48" i="129"/>
  <c r="I48" i="129"/>
  <c r="H48" i="129"/>
  <c r="J46" i="129"/>
  <c r="J44" i="129"/>
  <c r="J41" i="129"/>
  <c r="H41" i="129"/>
  <c r="O35" i="129"/>
  <c r="N35" i="129"/>
  <c r="M35" i="129"/>
  <c r="L35" i="129"/>
  <c r="K35" i="129"/>
  <c r="I35" i="129"/>
  <c r="I37" i="129"/>
  <c r="J35" i="128"/>
  <c r="H35" i="128"/>
  <c r="H41" i="128"/>
  <c r="J41" i="128"/>
  <c r="K49" i="128"/>
  <c r="J49" i="128"/>
  <c r="I49" i="128"/>
  <c r="H49" i="128"/>
  <c r="K48" i="128"/>
  <c r="J48" i="128"/>
  <c r="I48" i="128"/>
  <c r="H48" i="128"/>
  <c r="J46" i="128"/>
  <c r="J44" i="128"/>
  <c r="O35" i="128"/>
  <c r="N35" i="128"/>
  <c r="M35" i="128"/>
  <c r="L35" i="128"/>
  <c r="K35" i="128"/>
  <c r="I35" i="128"/>
  <c r="I37" i="128"/>
  <c r="J36" i="127"/>
  <c r="J38" i="127" s="1"/>
  <c r="H36" i="127"/>
  <c r="H38" i="127" s="1"/>
  <c r="K49" i="127"/>
  <c r="J49" i="127"/>
  <c r="I49" i="127"/>
  <c r="H49" i="127"/>
  <c r="K48" i="127"/>
  <c r="J48" i="127"/>
  <c r="I48" i="127"/>
  <c r="H48" i="127"/>
  <c r="J46" i="127"/>
  <c r="J44" i="127"/>
  <c r="O36" i="127"/>
  <c r="N36" i="127"/>
  <c r="M36" i="127"/>
  <c r="L36" i="127"/>
  <c r="K36" i="127"/>
  <c r="I36" i="127"/>
  <c r="I38" i="127"/>
  <c r="K46" i="126"/>
  <c r="J46" i="126"/>
  <c r="I46" i="126"/>
  <c r="H46" i="126"/>
  <c r="K45" i="126"/>
  <c r="J45" i="126"/>
  <c r="I45" i="126"/>
  <c r="H45" i="126"/>
  <c r="J43" i="126"/>
  <c r="J41" i="126"/>
  <c r="O33" i="126"/>
  <c r="N33" i="126"/>
  <c r="M33" i="126"/>
  <c r="L33" i="126"/>
  <c r="K33" i="126"/>
  <c r="I33" i="126"/>
  <c r="I35" i="126"/>
  <c r="K46" i="125"/>
  <c r="J46" i="125"/>
  <c r="I46" i="125"/>
  <c r="H46" i="125"/>
  <c r="K45" i="125"/>
  <c r="J45" i="125"/>
  <c r="I45" i="125"/>
  <c r="H45" i="125"/>
  <c r="J43" i="125"/>
  <c r="J41" i="125"/>
  <c r="O33" i="125"/>
  <c r="N33" i="125"/>
  <c r="M33" i="125"/>
  <c r="L33" i="125"/>
  <c r="K33" i="125"/>
  <c r="I33" i="125"/>
  <c r="I35" i="125"/>
  <c r="I33" i="124"/>
  <c r="I35" i="124"/>
  <c r="K46" i="124"/>
  <c r="J46" i="124"/>
  <c r="I46" i="124"/>
  <c r="H46" i="124"/>
  <c r="K45" i="124"/>
  <c r="J45" i="124"/>
  <c r="I45" i="124"/>
  <c r="H45" i="124"/>
  <c r="J43" i="124"/>
  <c r="J41" i="124"/>
  <c r="O33" i="124"/>
  <c r="N33" i="124"/>
  <c r="M33" i="124"/>
  <c r="L33" i="124"/>
  <c r="K33" i="124"/>
  <c r="I33" i="123"/>
  <c r="I35" i="123" s="1"/>
  <c r="J41" i="123"/>
  <c r="K46" i="123"/>
  <c r="J46" i="123"/>
  <c r="I46" i="123"/>
  <c r="H46" i="123"/>
  <c r="K45" i="123"/>
  <c r="J45" i="123"/>
  <c r="I45" i="123"/>
  <c r="H45" i="123"/>
  <c r="J43" i="123"/>
  <c r="O33" i="123"/>
  <c r="N33" i="123"/>
  <c r="M33" i="123"/>
  <c r="L33" i="123"/>
  <c r="K33" i="123"/>
  <c r="J33" i="123"/>
  <c r="J35" i="123" s="1"/>
  <c r="H33" i="123"/>
  <c r="H35" i="123"/>
  <c r="K46" i="122"/>
  <c r="J46" i="122"/>
  <c r="I46" i="122"/>
  <c r="H46" i="122"/>
  <c r="K45" i="122"/>
  <c r="J45" i="122"/>
  <c r="I45" i="122"/>
  <c r="H45" i="122"/>
  <c r="J43" i="122"/>
  <c r="O34" i="122"/>
  <c r="N34" i="122"/>
  <c r="M34" i="122"/>
  <c r="L34" i="122"/>
  <c r="K34" i="122"/>
  <c r="J34" i="122"/>
  <c r="J36" i="122"/>
  <c r="I34" i="122"/>
  <c r="I36" i="122"/>
  <c r="H34" i="122"/>
  <c r="H36" i="122"/>
  <c r="K46" i="121"/>
  <c r="J46" i="121"/>
  <c r="I46" i="121"/>
  <c r="H46" i="121"/>
  <c r="K45" i="121"/>
  <c r="J45" i="121"/>
  <c r="I45" i="121"/>
  <c r="H45" i="121"/>
  <c r="J43" i="121"/>
  <c r="O34" i="121"/>
  <c r="N34" i="121"/>
  <c r="M34" i="121"/>
  <c r="L34" i="121"/>
  <c r="K34" i="121"/>
  <c r="J34" i="121"/>
  <c r="J36" i="121"/>
  <c r="I34" i="121"/>
  <c r="I36" i="121" s="1"/>
  <c r="H34" i="121"/>
  <c r="H36" i="121"/>
  <c r="H34" i="120"/>
  <c r="H36" i="120" s="1"/>
  <c r="K46" i="120"/>
  <c r="J46" i="120"/>
  <c r="I46" i="120"/>
  <c r="H46" i="120"/>
  <c r="K45" i="120"/>
  <c r="J45" i="120"/>
  <c r="I45" i="120"/>
  <c r="H45" i="120"/>
  <c r="J43" i="120"/>
  <c r="O34" i="120"/>
  <c r="N34" i="120"/>
  <c r="M34" i="120"/>
  <c r="L34" i="120"/>
  <c r="K34" i="120"/>
  <c r="J43" i="119"/>
  <c r="K46" i="119"/>
  <c r="J46" i="119"/>
  <c r="I46" i="119"/>
  <c r="H46" i="119"/>
  <c r="K45" i="119"/>
  <c r="J45" i="119"/>
  <c r="I45" i="119"/>
  <c r="H45" i="119"/>
  <c r="O34" i="119"/>
  <c r="N34" i="119"/>
  <c r="M34" i="119"/>
  <c r="L34" i="119"/>
  <c r="K34" i="119"/>
  <c r="K34" i="118"/>
  <c r="L34" i="118"/>
  <c r="M34" i="118"/>
  <c r="N34" i="118"/>
  <c r="O34" i="118"/>
  <c r="K45" i="118"/>
  <c r="J45" i="118"/>
  <c r="I45" i="118"/>
  <c r="H45" i="118"/>
  <c r="K44" i="118"/>
  <c r="J44" i="118"/>
  <c r="I44" i="118"/>
  <c r="H44" i="118"/>
  <c r="I33" i="116"/>
  <c r="K33" i="116"/>
  <c r="J33" i="116"/>
  <c r="J35" i="116" s="1"/>
  <c r="K32" i="117"/>
  <c r="L32" i="117"/>
  <c r="M32" i="117"/>
  <c r="N32" i="117"/>
  <c r="O32" i="117"/>
  <c r="K44" i="116"/>
  <c r="J44" i="116"/>
  <c r="I44" i="116"/>
  <c r="H44" i="116"/>
  <c r="K43" i="116"/>
  <c r="J43" i="116"/>
  <c r="I43" i="116"/>
  <c r="H43" i="116"/>
  <c r="O33" i="116"/>
  <c r="N33" i="116"/>
  <c r="M33" i="116"/>
  <c r="L33" i="116"/>
  <c r="H43" i="117"/>
  <c r="I43" i="117"/>
  <c r="J43" i="117"/>
  <c r="K43" i="117"/>
  <c r="K42" i="117"/>
  <c r="J42" i="117"/>
  <c r="I42" i="117"/>
  <c r="H42" i="117"/>
  <c r="I35" i="116"/>
  <c r="H33" i="116"/>
  <c r="H35" i="116" s="1"/>
  <c r="J32" i="117"/>
  <c r="J34" i="117"/>
  <c r="H32" i="117"/>
  <c r="H34" i="117" s="1"/>
  <c r="I32" i="117"/>
  <c r="I34" i="117"/>
  <c r="I34" i="114"/>
  <c r="I36" i="114"/>
  <c r="J34" i="114"/>
  <c r="J36" i="114" s="1"/>
  <c r="H34" i="114"/>
  <c r="H36" i="114" s="1"/>
  <c r="I34" i="115"/>
  <c r="I35" i="115"/>
  <c r="I36" i="115" s="1"/>
  <c r="H39" i="115"/>
  <c r="I39" i="115"/>
  <c r="J39" i="115"/>
  <c r="J54" i="115"/>
  <c r="I54" i="115"/>
  <c r="H54" i="115"/>
  <c r="J38" i="115"/>
  <c r="I38" i="115"/>
  <c r="H38" i="115"/>
  <c r="J34" i="115"/>
  <c r="J36" i="115" s="1"/>
  <c r="H34" i="115"/>
  <c r="H36" i="115" s="1"/>
  <c r="J34" i="118"/>
  <c r="J36" i="118"/>
  <c r="H34" i="118"/>
  <c r="H36" i="118"/>
  <c r="I34" i="118"/>
  <c r="I36" i="118"/>
  <c r="H34" i="119"/>
  <c r="H36" i="119" s="1"/>
  <c r="I34" i="119"/>
  <c r="I36" i="119"/>
  <c r="J34" i="119"/>
  <c r="J36" i="119"/>
  <c r="I34" i="120"/>
  <c r="I36" i="120" s="1"/>
  <c r="J34" i="120"/>
  <c r="J36" i="120"/>
  <c r="H33" i="124"/>
  <c r="H35" i="124" s="1"/>
  <c r="J33" i="124"/>
  <c r="J35" i="124"/>
  <c r="H33" i="125"/>
  <c r="H35" i="125" s="1"/>
  <c r="J33" i="125"/>
  <c r="J35" i="125"/>
  <c r="J33" i="126"/>
  <c r="J35" i="126"/>
  <c r="H33" i="126"/>
  <c r="H35" i="126" s="1"/>
  <c r="H37" i="128"/>
  <c r="J37" i="128"/>
  <c r="H37" i="129"/>
  <c r="J35" i="129"/>
  <c r="J37" i="129" s="1"/>
  <c r="H37" i="131"/>
  <c r="H39" i="131"/>
  <c r="J37" i="131"/>
  <c r="J39" i="131"/>
  <c r="J36" i="132" l="1"/>
</calcChain>
</file>

<file path=xl/sharedStrings.xml><?xml version="1.0" encoding="utf-8"?>
<sst xmlns="http://schemas.openxmlformats.org/spreadsheetml/2006/main" count="3283" uniqueCount="204">
  <si>
    <t>Surname</t>
  </si>
  <si>
    <t>Employee Ref Number</t>
  </si>
  <si>
    <t>System Ref. No.</t>
  </si>
  <si>
    <t>Forenames</t>
  </si>
  <si>
    <t>ID Number</t>
  </si>
  <si>
    <t>Member Transfer In</t>
  </si>
  <si>
    <t>Employer Transfer In</t>
  </si>
  <si>
    <t>Member Other</t>
  </si>
  <si>
    <t>Employer Other</t>
  </si>
  <si>
    <t>Vountary Contributions</t>
  </si>
  <si>
    <t>Employer Name</t>
  </si>
  <si>
    <t>Employer Code</t>
  </si>
  <si>
    <t>M</t>
  </si>
  <si>
    <t>BHEBHE</t>
  </si>
  <si>
    <t>SIBANDA</t>
  </si>
  <si>
    <t>MOYO</t>
  </si>
  <si>
    <t>NCUBE</t>
  </si>
  <si>
    <t>JOSEPH</t>
  </si>
  <si>
    <t>NOKUTHULA</t>
  </si>
  <si>
    <t>DUBE</t>
  </si>
  <si>
    <t>Member's Salary</t>
  </si>
  <si>
    <t>Member Contributions</t>
  </si>
  <si>
    <t>Company Contributions</t>
  </si>
  <si>
    <t>MILDRED</t>
  </si>
  <si>
    <t>MONICA</t>
  </si>
  <si>
    <t>NKOSANA</t>
  </si>
  <si>
    <t>NORMAN</t>
  </si>
  <si>
    <t>KAREN</t>
  </si>
  <si>
    <t>CATHRINE</t>
  </si>
  <si>
    <t>GRACE</t>
  </si>
  <si>
    <t>SIFELANI</t>
  </si>
  <si>
    <t>EPHRAIM</t>
  </si>
  <si>
    <t>SITHOLE</t>
  </si>
  <si>
    <t>TATENDA</t>
  </si>
  <si>
    <t>SIGAUKE</t>
  </si>
  <si>
    <t>HOLIDAY INN BULAWAYO</t>
  </si>
  <si>
    <t>MSIPHA</t>
  </si>
  <si>
    <t>EDDIE</t>
  </si>
  <si>
    <t>08-492121 Q21</t>
  </si>
  <si>
    <t>BLESSING</t>
  </si>
  <si>
    <t>SANYANGA</t>
  </si>
  <si>
    <t>08-621272X42</t>
  </si>
  <si>
    <t>TANYANYIWA</t>
  </si>
  <si>
    <t>08-727717Y67</t>
  </si>
  <si>
    <t>KANUKAYI</t>
  </si>
  <si>
    <t>LIZWE</t>
  </si>
  <si>
    <t>08-0707030M07</t>
  </si>
  <si>
    <t>MANDLENKOSI</t>
  </si>
  <si>
    <t>79-104235N79</t>
  </si>
  <si>
    <t>HOLIDAY INN BULAWAYO (MAR 17) EX-CARIBBEA BAY RESORT</t>
  </si>
  <si>
    <t>MAWODZWA</t>
  </si>
  <si>
    <t>MAUREEN</t>
  </si>
  <si>
    <t>28-084221B58</t>
  </si>
  <si>
    <t>NACHIPO</t>
  </si>
  <si>
    <t>63-1310331F63</t>
  </si>
  <si>
    <t>GUCHU</t>
  </si>
  <si>
    <t>08-616484S26</t>
  </si>
  <si>
    <t>ABIGAIL</t>
  </si>
  <si>
    <t>08 602328F 21</t>
  </si>
  <si>
    <t>FLORENCE</t>
  </si>
  <si>
    <t>SIDUDUZIWE</t>
  </si>
  <si>
    <t>63-1229282J73</t>
  </si>
  <si>
    <t>08 549528P 53</t>
  </si>
  <si>
    <t>28-070449G28</t>
  </si>
  <si>
    <t>21-032453L21</t>
  </si>
  <si>
    <t>TADERERA</t>
  </si>
  <si>
    <t>63-1127893D47</t>
  </si>
  <si>
    <t>CLETOS</t>
  </si>
  <si>
    <t>TREVOR</t>
  </si>
  <si>
    <t>EVETHI</t>
  </si>
  <si>
    <t>79 078013L 79</t>
  </si>
  <si>
    <t>MURWIRA</t>
  </si>
  <si>
    <t>42-109641Y42</t>
  </si>
  <si>
    <t>NYAZENGA</t>
  </si>
  <si>
    <t>BENARD</t>
  </si>
  <si>
    <t>42 140872V 42</t>
  </si>
  <si>
    <t>08 451804S 42</t>
  </si>
  <si>
    <t>03 067799N 08</t>
  </si>
  <si>
    <t>28-057432H 28</t>
  </si>
  <si>
    <t>MUPEZANI</t>
  </si>
  <si>
    <t>08-754042M70</t>
  </si>
  <si>
    <t>MTOKOZISI</t>
  </si>
  <si>
    <t>08-831287Z 28</t>
  </si>
  <si>
    <t>MUSEKA</t>
  </si>
  <si>
    <t>83 028075G 83</t>
  </si>
  <si>
    <t>08-685492B39</t>
  </si>
  <si>
    <t>MTHETHWA</t>
  </si>
  <si>
    <t>SILETHEMBA</t>
  </si>
  <si>
    <t>08-817522M41</t>
  </si>
  <si>
    <t>08-772106X70</t>
  </si>
  <si>
    <t>84-029106J 13</t>
  </si>
  <si>
    <t>TOMMY</t>
  </si>
  <si>
    <t>TIMOTHY</t>
  </si>
  <si>
    <t>Branch Code (System)</t>
  </si>
  <si>
    <t>Employer</t>
  </si>
  <si>
    <t>Membership Category Code</t>
  </si>
  <si>
    <t>Employee  Number</t>
  </si>
  <si>
    <t>Forename(s)</t>
  </si>
  <si>
    <t>ID- Number</t>
  </si>
  <si>
    <t>D.O.B</t>
  </si>
  <si>
    <t>Gender</t>
  </si>
  <si>
    <t>Date Joined Company</t>
  </si>
  <si>
    <t>Pensionable service Date (DJF)</t>
  </si>
  <si>
    <t>292031369A27</t>
  </si>
  <si>
    <t>23/11/1993</t>
  </si>
  <si>
    <t>GOMO</t>
  </si>
  <si>
    <t>MELODY</t>
  </si>
  <si>
    <t>18/07/1992</t>
  </si>
  <si>
    <t>F</t>
  </si>
  <si>
    <t>NYAMANDE</t>
  </si>
  <si>
    <t>SHANICE</t>
  </si>
  <si>
    <t>09/04/1992</t>
  </si>
  <si>
    <t>70272803F27</t>
  </si>
  <si>
    <t>08-2104554E47</t>
  </si>
  <si>
    <t xml:space="preserve">KWARU </t>
  </si>
  <si>
    <t>MASUKUME</t>
  </si>
  <si>
    <t>GETRUDE SALLY</t>
  </si>
  <si>
    <t>08-875722Y 13</t>
  </si>
  <si>
    <t xml:space="preserve">NDLOVU </t>
  </si>
  <si>
    <t>BENEDICT</t>
  </si>
  <si>
    <t>79-091450R79</t>
  </si>
  <si>
    <t>NYANGANI</t>
  </si>
  <si>
    <t>WITNESS</t>
  </si>
  <si>
    <t>13-184715L75</t>
  </si>
  <si>
    <t>08-766710G58</t>
  </si>
  <si>
    <t>AMANDA</t>
  </si>
  <si>
    <t>MATEMA</t>
  </si>
  <si>
    <t>BWANYA</t>
  </si>
  <si>
    <t>TSITSI PRINCESS</t>
  </si>
  <si>
    <t>58-280467H 58</t>
  </si>
  <si>
    <t xml:space="preserve">VELA </t>
  </si>
  <si>
    <t>GINO MALAPELA</t>
  </si>
  <si>
    <t>08-2064712Y 28</t>
  </si>
  <si>
    <t>SAUNGWEME</t>
  </si>
  <si>
    <t>TARIRO</t>
  </si>
  <si>
    <t>08-2124498H 75</t>
  </si>
  <si>
    <t>MELNISHA</t>
  </si>
  <si>
    <t xml:space="preserve">CHIRENJE </t>
  </si>
  <si>
    <t>22-2019505Y 59</t>
  </si>
  <si>
    <t>KHUMALO</t>
  </si>
  <si>
    <t>MOEKETSI</t>
  </si>
  <si>
    <t>EUNICE</t>
  </si>
  <si>
    <t>08-2020214F32</t>
  </si>
  <si>
    <t>KONDOWE</t>
  </si>
  <si>
    <t>LUCKY</t>
  </si>
  <si>
    <t>08-579212 E 08</t>
  </si>
  <si>
    <t>10/05/1969</t>
  </si>
  <si>
    <t>01/02/2020</t>
  </si>
  <si>
    <t>08-2100233H 19</t>
  </si>
  <si>
    <t>NDLOVU</t>
  </si>
  <si>
    <t>EXITS</t>
  </si>
  <si>
    <t>NOLLEEN</t>
  </si>
  <si>
    <t>63-1522140H 32</t>
  </si>
  <si>
    <t>MUREMBENI</t>
  </si>
  <si>
    <t xml:space="preserve">MUREMBENI </t>
  </si>
  <si>
    <t>termination</t>
  </si>
  <si>
    <t>transfer</t>
  </si>
  <si>
    <t>MUFAKOSE</t>
  </si>
  <si>
    <t>NEVER</t>
  </si>
  <si>
    <t>80039458K80</t>
  </si>
  <si>
    <t>NOMALIZWE.L</t>
  </si>
  <si>
    <t>08-833222C 27</t>
  </si>
  <si>
    <t>MGABI</t>
  </si>
  <si>
    <t>BRIGHTON</t>
  </si>
  <si>
    <t>63-1417811G 58</t>
  </si>
  <si>
    <t>NEKATAMBE</t>
  </si>
  <si>
    <t>79-108937Z 79</t>
  </si>
  <si>
    <t>37086235Z38</t>
  </si>
  <si>
    <t>GRANT</t>
  </si>
  <si>
    <t>MACHINGAUTA</t>
  </si>
  <si>
    <t>07220522S07</t>
  </si>
  <si>
    <t>TINASHE</t>
  </si>
  <si>
    <t>GWENA</t>
  </si>
  <si>
    <t>631526466K07</t>
  </si>
  <si>
    <t>ONWELL NYASHA</t>
  </si>
  <si>
    <t>BUNHU</t>
  </si>
  <si>
    <t>MABHENA</t>
  </si>
  <si>
    <t>MLAMULI</t>
  </si>
  <si>
    <t>0000/00/00</t>
  </si>
  <si>
    <t>79085913Y79</t>
  </si>
  <si>
    <t>NKOMO</t>
  </si>
  <si>
    <t>SIZIBA</t>
  </si>
  <si>
    <t>MELISSA</t>
  </si>
  <si>
    <t>082104362W08</t>
  </si>
  <si>
    <t>08908677T28</t>
  </si>
  <si>
    <t>2207035</t>
  </si>
  <si>
    <t>PARTSON</t>
  </si>
  <si>
    <t>NSIKANE</t>
  </si>
  <si>
    <t>ADMIN AND GENERAL</t>
  </si>
  <si>
    <t>08-886866L53</t>
  </si>
  <si>
    <t>1810021</t>
  </si>
  <si>
    <t>SITSHENGISIWE</t>
  </si>
  <si>
    <t>MALISA</t>
  </si>
  <si>
    <t>FOOD/KITCHEN</t>
  </si>
  <si>
    <t>63-2422123A03</t>
  </si>
  <si>
    <t>08886866L53</t>
  </si>
  <si>
    <t>632422123A03</t>
  </si>
  <si>
    <t>79091450R79</t>
  </si>
  <si>
    <t>08727717Y67</t>
  </si>
  <si>
    <t>631127893D47</t>
  </si>
  <si>
    <t>84029106J13</t>
  </si>
  <si>
    <t>08875722Y13</t>
  </si>
  <si>
    <t>631522140H32</t>
  </si>
  <si>
    <t>ANGLICAN DIOCESE HOLY 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</si>
</sst>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0\ ;&quot; (&quot;#,##0.00\);&quot; -&quot;#\ ;@\ "/>
    <numFmt numFmtId="166" formatCode="000"/>
    <numFmt numFmtId="167" formatCode="[$-409]d\-mmm\-yy;@"/>
    <numFmt numFmtId="168" formatCode="0.0%"/>
  </numFmts>
  <fonts count="15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2" fillId="0" borderId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9" fontId="1" fillId="0" borderId="0" applyFill="0" applyBorder="0" applyAlignment="0" applyProtection="0"/>
  </cellStyleXfs>
  <cellXfs count="65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4" fontId="6" fillId="0" borderId="0" xfId="0" applyNumberFormat="1" applyFont="1"/>
    <xf numFmtId="0" fontId="7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4" fontId="7" fillId="0" borderId="0" xfId="0" applyNumberFormat="1" applyFont="1"/>
    <xf numFmtId="4" fontId="8" fillId="0" borderId="0" xfId="4" applyNumberFormat="1" applyFont="1" applyAlignment="1">
      <alignment horizontal="right" vertical="top" wrapText="1"/>
    </xf>
    <xf numFmtId="4" fontId="8" fillId="0" borderId="0" xfId="4" applyNumberFormat="1" applyFont="1" applyAlignment="1">
      <alignment horizontal="left" vertical="top" wrapText="1"/>
    </xf>
    <xf numFmtId="0" fontId="6" fillId="0" borderId="0" xfId="0" applyFont="1" applyAlignment="1">
      <alignment horizontal="right"/>
    </xf>
    <xf numFmtId="1" fontId="8" fillId="0" borderId="0" xfId="4" applyNumberFormat="1" applyFont="1" applyAlignment="1">
      <alignment horizontal="left" vertical="top" wrapText="1"/>
    </xf>
    <xf numFmtId="0" fontId="6" fillId="0" borderId="1" xfId="0" applyFont="1" applyBorder="1"/>
    <xf numFmtId="4" fontId="9" fillId="0" borderId="1" xfId="0" applyNumberFormat="1" applyFont="1" applyBorder="1"/>
    <xf numFmtId="0" fontId="6" fillId="2" borderId="0" xfId="0" applyFont="1" applyFill="1"/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3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5" fontId="0" fillId="0" borderId="0" xfId="0" applyNumberFormat="1" applyAlignment="1">
      <alignment horizontal="right"/>
    </xf>
    <xf numFmtId="167" fontId="3" fillId="0" borderId="0" xfId="0" applyNumberFormat="1" applyFont="1" applyProtection="1">
      <protection locked="0"/>
    </xf>
    <xf numFmtId="168" fontId="1" fillId="0" borderId="0" xfId="7" applyNumberFormat="1" applyFill="1" applyBorder="1"/>
    <xf numFmtId="10" fontId="1" fillId="0" borderId="0" xfId="7" applyNumberFormat="1" applyFill="1" applyBorder="1"/>
    <xf numFmtId="1" fontId="6" fillId="0" borderId="0" xfId="0" applyNumberFormat="1" applyFont="1"/>
    <xf numFmtId="10" fontId="6" fillId="0" borderId="0" xfId="0" quotePrefix="1" applyNumberFormat="1" applyFont="1" applyAlignment="1">
      <alignment horizontal="center"/>
    </xf>
    <xf numFmtId="14" fontId="6" fillId="0" borderId="0" xfId="0" quotePrefix="1" applyNumberFormat="1" applyFont="1" applyAlignment="1">
      <alignment horizontal="left"/>
    </xf>
    <xf numFmtId="14" fontId="6" fillId="0" borderId="0" xfId="0" applyNumberFormat="1" applyFont="1"/>
    <xf numFmtId="0" fontId="6" fillId="0" borderId="0" xfId="0" applyFont="1" applyAlignment="1">
      <alignment horizontal="center"/>
    </xf>
    <xf numFmtId="165" fontId="2" fillId="0" borderId="0" xfId="1" applyFill="1" applyBorder="1"/>
    <xf numFmtId="4" fontId="8" fillId="0" borderId="0" xfId="4" applyNumberFormat="1" applyFont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1" fontId="11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4" fontId="11" fillId="0" borderId="0" xfId="0" applyNumberFormat="1" applyFont="1"/>
    <xf numFmtId="4" fontId="12" fillId="0" borderId="0" xfId="0" applyNumberFormat="1" applyFont="1"/>
    <xf numFmtId="10" fontId="5" fillId="0" borderId="0" xfId="7" applyNumberFormat="1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165" fontId="13" fillId="0" borderId="0" xfId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14" fillId="0" borderId="2" xfId="0" applyFont="1" applyBorder="1"/>
    <xf numFmtId="0" fontId="14" fillId="0" borderId="0" xfId="0" applyFont="1"/>
    <xf numFmtId="14" fontId="14" fillId="0" borderId="2" xfId="0" applyNumberFormat="1" applyFont="1" applyBorder="1"/>
    <xf numFmtId="0" fontId="14" fillId="0" borderId="3" xfId="0" applyFont="1" applyBorder="1"/>
    <xf numFmtId="14" fontId="0" fillId="0" borderId="0" xfId="0" quotePrefix="1" applyNumberFormat="1" applyAlignment="1">
      <alignment horizontal="left" vertical="center"/>
    </xf>
    <xf numFmtId="49" fontId="0" fillId="0" borderId="2" xfId="0" applyNumberFormat="1" applyBorder="1"/>
    <xf numFmtId="14" fontId="0" fillId="0" borderId="2" xfId="0" applyNumberFormat="1" applyBorder="1"/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 2 2 3" xfId="5" xr:uid="{00000000-0005-0000-0000-000005000000}"/>
    <cellStyle name="Normal 3" xfId="6" xr:uid="{00000000-0005-0000-0000-000006000000}"/>
    <cellStyle name="Percent" xfId="7" builtinId="5"/>
  </cellStyles>
  <dxfs count="3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66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multifund\Public\2020%20Contributions\African%20Sun\Holiday%20Inn%20Byo%202020%20Contributions\Brainworks%20-%20Comarton%20Pension%20Extract%20-%20Holiday%20Inn%20Byo%20-%20Nov%202020%20(00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multifund\Public\2020%20Contributions\African%20Sun\Holiday%20Inn%20Byo%202020%20Contributions\Brainworks%20-%20Comarton%20Pension%20Extract%20-%20Holiday%20Inn%20Byo%20-%20Dec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multifund\Public\2020%20Contributions\African%20Sun\Holiday%20Inn%20Byo%202020%20Contributions\Brainworks%20-%20Comarton%20Pension%20Extract%20-%20Holiday%20Inn%20Byo%20-%20Oct%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chitau/AppData/Local/Microsoft/Windows/INetCache/Content.Outlook/QTR162Y0/Brainworks%20Deduction%20Schedule-%20HIB%20(Feb'21)%20(00000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urungweni/AppData/Local/Microsoft/Windows/INetCache/Content.Outlook/YF2X65CW/Brainworks%20Deduction%20Schedule-%20HIB%20(May'21)%20(0000000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g\multifund\Public\2021%20contributions\Brainworks\HIBYO\BGP%20Deductions%20-%20September%20202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g\multifund\Public\2022%20Contributions\Brainworks\ASL%20Exe\Pension%20Data%20-%20ASL%20Exec%20(Feb%202022)%20(4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g\multifund\Public\2022%20Contributions\Brainworks\HIB\Brainworks%20Deduction%20Schedule-%20May%20202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g\multifund\Public\2022%20Contributions\Brainworks\ASL%20Exe\Pension%20Data%20-%20ASL%20Exec%20(Jul%202022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urungweni/Downloads/Brainworks%20Schedule-%20September%202022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 Current"/>
      <sheetName val="Terminated-Transfer"/>
      <sheetName val="New Member"/>
    </sheetNames>
    <sheetDataSet>
      <sheetData sheetId="0">
        <row r="3">
          <cell r="B3">
            <v>1077</v>
          </cell>
          <cell r="C3" t="str">
            <v>SIBANDA ABIGAIL</v>
          </cell>
          <cell r="D3" t="str">
            <v>ABIGAIL</v>
          </cell>
          <cell r="E3" t="str">
            <v>A</v>
          </cell>
          <cell r="F3">
            <v>801</v>
          </cell>
          <cell r="G3" t="str">
            <v>F</v>
          </cell>
          <cell r="H3" t="str">
            <v>08 602328F 21</v>
          </cell>
          <cell r="I3" t="str">
            <v>04/08/1974</v>
          </cell>
          <cell r="J3" t="str">
            <v>01/01/2000</v>
          </cell>
          <cell r="K3" t="str">
            <v>01/03/2005</v>
          </cell>
          <cell r="L3">
            <v>39.6</v>
          </cell>
          <cell r="M3">
            <v>67.319999999999993</v>
          </cell>
          <cell r="N3">
            <v>792</v>
          </cell>
        </row>
        <row r="4">
          <cell r="B4">
            <v>9108035</v>
          </cell>
          <cell r="C4" t="str">
            <v>NYAZENGA BERNARD</v>
          </cell>
          <cell r="D4" t="str">
            <v>BENARD</v>
          </cell>
          <cell r="E4" t="str">
            <v>B</v>
          </cell>
          <cell r="F4">
            <v>801</v>
          </cell>
          <cell r="G4" t="str">
            <v>M</v>
          </cell>
          <cell r="H4" t="str">
            <v>42 140872V 42</v>
          </cell>
          <cell r="I4" t="str">
            <v>26/10/1972</v>
          </cell>
          <cell r="J4" t="str">
            <v>21/08/1991</v>
          </cell>
          <cell r="K4" t="str">
            <v>01/08/2007</v>
          </cell>
          <cell r="L4">
            <v>17.239999999999998</v>
          </cell>
          <cell r="M4">
            <v>29.3</v>
          </cell>
          <cell r="N4">
            <v>344.7</v>
          </cell>
        </row>
        <row r="5">
          <cell r="B5">
            <v>410154</v>
          </cell>
          <cell r="C5" t="str">
            <v>NDLOVU BENEDICT</v>
          </cell>
          <cell r="D5" t="str">
            <v>BENEDICT</v>
          </cell>
          <cell r="E5" t="str">
            <v>B</v>
          </cell>
          <cell r="F5">
            <v>801</v>
          </cell>
          <cell r="G5" t="str">
            <v>M</v>
          </cell>
          <cell r="H5" t="str">
            <v>79-091450R79</v>
          </cell>
          <cell r="I5" t="str">
            <v>25/05/1980</v>
          </cell>
          <cell r="J5" t="str">
            <v>01/10/2004</v>
          </cell>
          <cell r="K5" t="str">
            <v>01/10/2004</v>
          </cell>
          <cell r="L5">
            <v>21.17</v>
          </cell>
          <cell r="M5">
            <v>35.99</v>
          </cell>
          <cell r="N5">
            <v>423.36</v>
          </cell>
        </row>
        <row r="6">
          <cell r="B6">
            <v>706252</v>
          </cell>
          <cell r="C6" t="str">
            <v>TADERERA BLESSING</v>
          </cell>
          <cell r="D6" t="str">
            <v>BLESSING</v>
          </cell>
          <cell r="E6" t="str">
            <v>B</v>
          </cell>
          <cell r="F6">
            <v>801</v>
          </cell>
          <cell r="G6" t="str">
            <v>F</v>
          </cell>
          <cell r="H6" t="str">
            <v>63-1127893D47</v>
          </cell>
          <cell r="I6" t="str">
            <v>21/05/1980</v>
          </cell>
          <cell r="J6" t="str">
            <v>01/06/2007</v>
          </cell>
          <cell r="K6" t="str">
            <v>01/06/2007</v>
          </cell>
          <cell r="L6">
            <v>21.2</v>
          </cell>
          <cell r="M6">
            <v>36.03</v>
          </cell>
          <cell r="N6">
            <v>423.94</v>
          </cell>
        </row>
        <row r="7">
          <cell r="B7">
            <v>302287</v>
          </cell>
          <cell r="C7" t="str">
            <v>MUSEKA CLETOS</v>
          </cell>
          <cell r="D7" t="str">
            <v>CLETOS</v>
          </cell>
          <cell r="E7" t="str">
            <v>C</v>
          </cell>
          <cell r="F7">
            <v>801</v>
          </cell>
          <cell r="G7" t="str">
            <v>M</v>
          </cell>
          <cell r="H7" t="str">
            <v>83 028075G 83</v>
          </cell>
          <cell r="I7" t="str">
            <v>02/06/1968</v>
          </cell>
          <cell r="J7" t="str">
            <v>03/04/2002</v>
          </cell>
          <cell r="K7" t="str">
            <v>01/12/2006</v>
          </cell>
          <cell r="L7">
            <v>264.87</v>
          </cell>
          <cell r="M7">
            <v>450.27</v>
          </cell>
          <cell r="N7">
            <v>5297.35</v>
          </cell>
        </row>
        <row r="8">
          <cell r="B8">
            <v>406035</v>
          </cell>
          <cell r="C8" t="str">
            <v>MOYO EPHRAIM</v>
          </cell>
          <cell r="D8" t="str">
            <v>EPHRAIM</v>
          </cell>
          <cell r="E8" t="str">
            <v>E</v>
          </cell>
          <cell r="F8">
            <v>801</v>
          </cell>
          <cell r="G8" t="str">
            <v>M</v>
          </cell>
          <cell r="H8" t="str">
            <v>28-070449G28</v>
          </cell>
          <cell r="I8" t="str">
            <v>12/12/1973</v>
          </cell>
          <cell r="J8" t="str">
            <v>01/06/2004</v>
          </cell>
          <cell r="K8" t="str">
            <v>01/06/2004</v>
          </cell>
          <cell r="L8">
            <v>25.48</v>
          </cell>
          <cell r="M8">
            <v>43.32</v>
          </cell>
          <cell r="N8">
            <v>509.61</v>
          </cell>
        </row>
        <row r="9">
          <cell r="B9">
            <v>9102049</v>
          </cell>
          <cell r="C9" t="str">
            <v>SIBANDA EVETHI</v>
          </cell>
          <cell r="D9" t="str">
            <v>EVETHI</v>
          </cell>
          <cell r="E9" t="str">
            <v>E</v>
          </cell>
          <cell r="F9">
            <v>801</v>
          </cell>
          <cell r="G9" t="str">
            <v>F</v>
          </cell>
          <cell r="H9" t="str">
            <v>79 078013L 79</v>
          </cell>
          <cell r="I9" t="str">
            <v>15/09/1969</v>
          </cell>
          <cell r="J9" t="str">
            <v>01/02/1991</v>
          </cell>
          <cell r="K9" t="str">
            <v>01/03/2001</v>
          </cell>
          <cell r="L9">
            <v>25.2</v>
          </cell>
          <cell r="M9">
            <v>42.84</v>
          </cell>
          <cell r="N9">
            <v>504</v>
          </cell>
        </row>
        <row r="10">
          <cell r="B10">
            <v>305217</v>
          </cell>
          <cell r="C10" t="str">
            <v>MUPEZANI FLORENCE</v>
          </cell>
          <cell r="D10" t="str">
            <v>FLORENCE</v>
          </cell>
          <cell r="E10" t="str">
            <v>F</v>
          </cell>
          <cell r="F10">
            <v>801</v>
          </cell>
          <cell r="G10" t="str">
            <v>F</v>
          </cell>
          <cell r="H10" t="str">
            <v>08-754042M70</v>
          </cell>
          <cell r="I10" t="str">
            <v>10/12/1980</v>
          </cell>
          <cell r="J10" t="str">
            <v>26/03/2003</v>
          </cell>
          <cell r="K10" t="str">
            <v>01/08/2006</v>
          </cell>
          <cell r="L10">
            <v>281</v>
          </cell>
          <cell r="M10">
            <v>477.7</v>
          </cell>
          <cell r="N10">
            <v>5619.95</v>
          </cell>
        </row>
        <row r="11">
          <cell r="B11">
            <v>1212042</v>
          </cell>
          <cell r="C11" t="str">
            <v>MASUKUME GERTRUDE</v>
          </cell>
          <cell r="D11" t="str">
            <v>GERTRUDE</v>
          </cell>
          <cell r="E11" t="str">
            <v xml:space="preserve">G </v>
          </cell>
          <cell r="F11">
            <v>801</v>
          </cell>
          <cell r="G11" t="str">
            <v>F</v>
          </cell>
          <cell r="H11" t="str">
            <v>08-875722Y 13</v>
          </cell>
          <cell r="I11" t="str">
            <v>16/01/1990</v>
          </cell>
          <cell r="J11" t="str">
            <v>01/12/2012</v>
          </cell>
          <cell r="K11" t="str">
            <v>01/10/2015</v>
          </cell>
          <cell r="L11">
            <v>28.8</v>
          </cell>
          <cell r="M11">
            <v>48.96</v>
          </cell>
          <cell r="N11">
            <v>576</v>
          </cell>
        </row>
        <row r="12">
          <cell r="B12">
            <v>303014</v>
          </cell>
          <cell r="C12" t="str">
            <v>GUCHU GRACE</v>
          </cell>
          <cell r="D12" t="str">
            <v>GRACE</v>
          </cell>
          <cell r="E12" t="str">
            <v>G</v>
          </cell>
          <cell r="F12">
            <v>801</v>
          </cell>
          <cell r="G12" t="str">
            <v>F</v>
          </cell>
          <cell r="H12" t="str">
            <v>08-616484 S26</v>
          </cell>
          <cell r="I12" t="str">
            <v>10/06/1975</v>
          </cell>
          <cell r="J12" t="str">
            <v>10/02/2003</v>
          </cell>
          <cell r="K12" t="str">
            <v>01/03/2003</v>
          </cell>
          <cell r="L12">
            <v>31.5</v>
          </cell>
          <cell r="M12">
            <v>53.55</v>
          </cell>
          <cell r="N12">
            <v>630</v>
          </cell>
        </row>
        <row r="13">
          <cell r="B13">
            <v>9801245</v>
          </cell>
          <cell r="C13" t="str">
            <v>MURWIRA JOSEPH</v>
          </cell>
          <cell r="D13" t="str">
            <v>JOSEPH</v>
          </cell>
          <cell r="E13" t="str">
            <v>J</v>
          </cell>
          <cell r="F13">
            <v>801</v>
          </cell>
          <cell r="G13" t="str">
            <v>M</v>
          </cell>
          <cell r="H13" t="str">
            <v>42-109641Y42</v>
          </cell>
          <cell r="I13" t="str">
            <v>10/03/1966</v>
          </cell>
          <cell r="J13" t="str">
            <v>02/08/1988</v>
          </cell>
          <cell r="K13" t="str">
            <v>01/07/2007</v>
          </cell>
          <cell r="L13">
            <v>23.22</v>
          </cell>
          <cell r="M13">
            <v>39.47</v>
          </cell>
          <cell r="N13">
            <v>464.4</v>
          </cell>
        </row>
        <row r="14">
          <cell r="B14">
            <v>2002042</v>
          </cell>
          <cell r="C14" t="str">
            <v>KONDOWE</v>
          </cell>
          <cell r="D14" t="str">
            <v>LUCKY</v>
          </cell>
          <cell r="E14" t="str">
            <v>L</v>
          </cell>
          <cell r="F14">
            <v>801</v>
          </cell>
          <cell r="G14" t="str">
            <v>M</v>
          </cell>
          <cell r="H14" t="str">
            <v>08-579212 E 08</v>
          </cell>
          <cell r="I14" t="str">
            <v>10/05/1969</v>
          </cell>
          <cell r="J14" t="str">
            <v>01/02/2020</v>
          </cell>
          <cell r="K14" t="str">
            <v>01/02/2020</v>
          </cell>
          <cell r="L14">
            <v>28.89</v>
          </cell>
          <cell r="M14">
            <v>49.11</v>
          </cell>
          <cell r="N14">
            <v>577.79999999999995</v>
          </cell>
        </row>
        <row r="15">
          <cell r="B15">
            <v>910007</v>
          </cell>
          <cell r="C15" t="str">
            <v>MAODZWA</v>
          </cell>
          <cell r="D15" t="str">
            <v>MAUREEN</v>
          </cell>
          <cell r="E15" t="str">
            <v>M</v>
          </cell>
          <cell r="F15">
            <v>801</v>
          </cell>
          <cell r="G15" t="str">
            <v>F</v>
          </cell>
          <cell r="H15" t="str">
            <v>28-084221B58</v>
          </cell>
          <cell r="I15" t="str">
            <v>21/03/1983</v>
          </cell>
          <cell r="J15" t="str">
            <v>01/10/2009</v>
          </cell>
          <cell r="K15" t="str">
            <v>01/10/2009</v>
          </cell>
          <cell r="L15">
            <v>39.4</v>
          </cell>
          <cell r="M15">
            <v>66.98</v>
          </cell>
          <cell r="N15">
            <v>788.04</v>
          </cell>
        </row>
        <row r="16">
          <cell r="B16">
            <v>9112203</v>
          </cell>
          <cell r="C16" t="str">
            <v>NCUBE MONICA</v>
          </cell>
          <cell r="D16" t="str">
            <v>MONICA</v>
          </cell>
          <cell r="E16" t="str">
            <v>M</v>
          </cell>
          <cell r="F16">
            <v>801</v>
          </cell>
          <cell r="G16" t="str">
            <v>F</v>
          </cell>
          <cell r="H16" t="str">
            <v>08 549528P 53</v>
          </cell>
          <cell r="I16" t="str">
            <v>10/04/1969</v>
          </cell>
          <cell r="J16" t="str">
            <v>15/12/1991</v>
          </cell>
          <cell r="K16" t="str">
            <v>01/07/2004</v>
          </cell>
          <cell r="L16">
            <v>27.39</v>
          </cell>
          <cell r="M16">
            <v>46.56</v>
          </cell>
          <cell r="N16">
            <v>547.78</v>
          </cell>
        </row>
        <row r="17">
          <cell r="B17">
            <v>1301007</v>
          </cell>
          <cell r="C17" t="str">
            <v>MOYO MTOKOZISI</v>
          </cell>
          <cell r="D17" t="str">
            <v>MTOKOZISI</v>
          </cell>
          <cell r="E17" t="str">
            <v>M.M</v>
          </cell>
          <cell r="F17">
            <v>801</v>
          </cell>
          <cell r="G17" t="str">
            <v>M</v>
          </cell>
          <cell r="H17" t="str">
            <v>08-831287Z 28</v>
          </cell>
          <cell r="I17" t="str">
            <v>04/04/1988</v>
          </cell>
          <cell r="J17" t="str">
            <v>14/01/2013</v>
          </cell>
          <cell r="K17" t="str">
            <v>00/00/0000</v>
          </cell>
          <cell r="L17">
            <v>30.6</v>
          </cell>
          <cell r="M17">
            <v>52.02</v>
          </cell>
          <cell r="N17">
            <v>612</v>
          </cell>
        </row>
        <row r="18">
          <cell r="B18">
            <v>1511007</v>
          </cell>
          <cell r="C18" t="str">
            <v>MUFAKOSE NEVER</v>
          </cell>
          <cell r="D18" t="str">
            <v>NEVER</v>
          </cell>
          <cell r="E18" t="str">
            <v>N</v>
          </cell>
          <cell r="F18">
            <v>801</v>
          </cell>
          <cell r="G18" t="str">
            <v>M</v>
          </cell>
          <cell r="H18" t="str">
            <v>80-039458K80</v>
          </cell>
          <cell r="I18">
            <v>27878</v>
          </cell>
          <cell r="J18">
            <v>42309</v>
          </cell>
          <cell r="K18">
            <v>42309</v>
          </cell>
          <cell r="L18">
            <v>43.16</v>
          </cell>
          <cell r="M18">
            <v>73.36</v>
          </cell>
          <cell r="N18">
            <v>863.11</v>
          </cell>
        </row>
        <row r="19">
          <cell r="B19">
            <v>802315</v>
          </cell>
          <cell r="C19" t="str">
            <v>SITHOLE NKOSANA</v>
          </cell>
          <cell r="D19" t="str">
            <v>NKOSANA</v>
          </cell>
          <cell r="E19" t="str">
            <v>N</v>
          </cell>
          <cell r="F19">
            <v>801</v>
          </cell>
          <cell r="G19" t="str">
            <v>M</v>
          </cell>
          <cell r="H19" t="str">
            <v>08-685492B39</v>
          </cell>
          <cell r="I19" t="str">
            <v>10/03/1972</v>
          </cell>
          <cell r="J19" t="str">
            <v>01/02/2008</v>
          </cell>
          <cell r="K19" t="str">
            <v>01/02/2008</v>
          </cell>
          <cell r="L19">
            <v>272.81</v>
          </cell>
          <cell r="M19">
            <v>463.78</v>
          </cell>
          <cell r="N19">
            <v>5456.27</v>
          </cell>
        </row>
        <row r="20">
          <cell r="B20">
            <v>902161</v>
          </cell>
          <cell r="C20" t="str">
            <v>SIBANDA NOKUTHULA</v>
          </cell>
          <cell r="D20" t="str">
            <v>NOKUTHULA</v>
          </cell>
          <cell r="E20" t="str">
            <v>N</v>
          </cell>
          <cell r="F20">
            <v>801</v>
          </cell>
          <cell r="G20" t="str">
            <v>F</v>
          </cell>
          <cell r="H20" t="str">
            <v>21-032453L21</v>
          </cell>
          <cell r="I20" t="str">
            <v>04/05/1977</v>
          </cell>
          <cell r="J20" t="str">
            <v>01/02/2009</v>
          </cell>
          <cell r="K20" t="str">
            <v>01/02/2009</v>
          </cell>
          <cell r="L20">
            <v>35.69</v>
          </cell>
          <cell r="M20">
            <v>60.67</v>
          </cell>
          <cell r="N20">
            <v>713.78</v>
          </cell>
        </row>
        <row r="21">
          <cell r="B21">
            <v>1907035</v>
          </cell>
          <cell r="C21" t="str">
            <v>MUREMBENI NOLLEEN</v>
          </cell>
          <cell r="D21" t="str">
            <v>NOLLEEN</v>
          </cell>
          <cell r="E21" t="str">
            <v>N</v>
          </cell>
          <cell r="F21">
            <v>801</v>
          </cell>
          <cell r="G21" t="str">
            <v>F</v>
          </cell>
          <cell r="H21" t="str">
            <v>63-1522140H 32</v>
          </cell>
          <cell r="I21">
            <v>34800</v>
          </cell>
          <cell r="J21">
            <v>43647</v>
          </cell>
          <cell r="K21">
            <v>43647</v>
          </cell>
          <cell r="L21">
            <v>18.899999999999999</v>
          </cell>
          <cell r="M21">
            <v>32.130000000000003</v>
          </cell>
          <cell r="N21">
            <v>378</v>
          </cell>
        </row>
        <row r="22">
          <cell r="B22">
            <v>1212105</v>
          </cell>
          <cell r="C22" t="str">
            <v>SIBANDA NOMALIZWE.L</v>
          </cell>
          <cell r="D22" t="str">
            <v>NOMALIZWE</v>
          </cell>
          <cell r="E22" t="str">
            <v>N</v>
          </cell>
          <cell r="F22">
            <v>801</v>
          </cell>
          <cell r="G22" t="str">
            <v>F</v>
          </cell>
          <cell r="H22" t="str">
            <v>08-833222C27</v>
          </cell>
          <cell r="I22">
            <v>31990</v>
          </cell>
          <cell r="J22">
            <v>41244</v>
          </cell>
          <cell r="K22">
            <v>41334</v>
          </cell>
          <cell r="L22">
            <v>46.8</v>
          </cell>
          <cell r="M22">
            <v>79.56</v>
          </cell>
          <cell r="N22">
            <v>936</v>
          </cell>
        </row>
        <row r="23">
          <cell r="B23">
            <v>309203</v>
          </cell>
          <cell r="C23" t="str">
            <v>BHEBHE NORMAN</v>
          </cell>
          <cell r="D23" t="str">
            <v>NORMAN</v>
          </cell>
          <cell r="E23" t="str">
            <v>N</v>
          </cell>
          <cell r="F23">
            <v>801</v>
          </cell>
          <cell r="G23" t="str">
            <v>M</v>
          </cell>
          <cell r="H23" t="str">
            <v>08-772106X70</v>
          </cell>
          <cell r="I23" t="str">
            <v>02/12/1982</v>
          </cell>
          <cell r="J23" t="str">
            <v>01/10/2002</v>
          </cell>
          <cell r="K23" t="str">
            <v>01/08/2006</v>
          </cell>
          <cell r="L23">
            <v>275.64999999999998</v>
          </cell>
          <cell r="M23">
            <v>468.6</v>
          </cell>
          <cell r="N23">
            <v>5512.91</v>
          </cell>
        </row>
        <row r="24">
          <cell r="B24">
            <v>804070</v>
          </cell>
          <cell r="C24" t="str">
            <v>KHUMALO SIDUDUZIWE</v>
          </cell>
          <cell r="D24" t="str">
            <v>SIDUDUZIWE</v>
          </cell>
          <cell r="E24" t="str">
            <v>S</v>
          </cell>
          <cell r="F24">
            <v>801</v>
          </cell>
          <cell r="G24" t="str">
            <v>F</v>
          </cell>
          <cell r="H24" t="str">
            <v>63-1229282J73</v>
          </cell>
          <cell r="I24" t="str">
            <v>04/11/1982</v>
          </cell>
          <cell r="J24" t="str">
            <v>01/04/2008</v>
          </cell>
          <cell r="K24" t="str">
            <v>01/04/2008</v>
          </cell>
          <cell r="L24">
            <v>27.39</v>
          </cell>
          <cell r="M24">
            <v>46.56</v>
          </cell>
          <cell r="N24">
            <v>547.78</v>
          </cell>
        </row>
        <row r="25">
          <cell r="B25">
            <v>9403042</v>
          </cell>
          <cell r="C25" t="str">
            <v>NCUBE SIFELANI</v>
          </cell>
          <cell r="D25" t="str">
            <v>SIFELANI</v>
          </cell>
          <cell r="E25" t="str">
            <v>S</v>
          </cell>
          <cell r="F25">
            <v>801</v>
          </cell>
          <cell r="G25" t="str">
            <v>M</v>
          </cell>
          <cell r="H25" t="str">
            <v>03 067799N 08</v>
          </cell>
          <cell r="I25" t="str">
            <v>27/09/1969</v>
          </cell>
          <cell r="J25" t="str">
            <v>01/03/1994</v>
          </cell>
          <cell r="K25" t="str">
            <v>01/10/2005</v>
          </cell>
          <cell r="L25">
            <v>307.05</v>
          </cell>
          <cell r="M25">
            <v>521.99</v>
          </cell>
          <cell r="N25">
            <v>6141.08</v>
          </cell>
        </row>
        <row r="26">
          <cell r="B26">
            <v>807231</v>
          </cell>
          <cell r="C26" t="str">
            <v>MTHETHWA SILETHEMBA</v>
          </cell>
          <cell r="D26" t="str">
            <v>SILETHEMBA</v>
          </cell>
          <cell r="E26" t="str">
            <v>S</v>
          </cell>
          <cell r="F26">
            <v>801</v>
          </cell>
          <cell r="G26" t="str">
            <v>F</v>
          </cell>
          <cell r="H26" t="str">
            <v>08-817522M41</v>
          </cell>
          <cell r="I26" t="str">
            <v>12/02/1987</v>
          </cell>
          <cell r="J26" t="str">
            <v>01/07/2008</v>
          </cell>
          <cell r="K26" t="str">
            <v>01/07/2008</v>
          </cell>
          <cell r="L26">
            <v>264.87</v>
          </cell>
          <cell r="M26">
            <v>450.27</v>
          </cell>
          <cell r="N26">
            <v>5297.35</v>
          </cell>
        </row>
        <row r="27">
          <cell r="B27">
            <v>1505084</v>
          </cell>
          <cell r="C27" t="str">
            <v>SAUNGWEME</v>
          </cell>
          <cell r="D27" t="str">
            <v>TARIRO</v>
          </cell>
          <cell r="E27" t="str">
            <v>T</v>
          </cell>
          <cell r="F27">
            <v>801</v>
          </cell>
          <cell r="G27" t="str">
            <v>F</v>
          </cell>
          <cell r="H27" t="str">
            <v>08-2124498H 75</v>
          </cell>
          <cell r="I27" t="str">
            <v>08/03/1991</v>
          </cell>
          <cell r="J27" t="str">
            <v>01/05/2015</v>
          </cell>
          <cell r="K27" t="str">
            <v>00/00/0000</v>
          </cell>
          <cell r="L27">
            <v>28.8</v>
          </cell>
          <cell r="M27">
            <v>48.96</v>
          </cell>
          <cell r="N27">
            <v>576</v>
          </cell>
        </row>
        <row r="28">
          <cell r="B28">
            <v>504021</v>
          </cell>
          <cell r="C28" t="str">
            <v>TANYANYIWA TATENDA</v>
          </cell>
          <cell r="D28" t="str">
            <v>TATENDA</v>
          </cell>
          <cell r="E28" t="str">
            <v>T</v>
          </cell>
          <cell r="F28">
            <v>801</v>
          </cell>
          <cell r="G28" t="str">
            <v>F</v>
          </cell>
          <cell r="H28" t="str">
            <v>08-727717Y67</v>
          </cell>
          <cell r="I28" t="str">
            <v>26/11/1978</v>
          </cell>
          <cell r="J28" t="str">
            <v>26/04/2005</v>
          </cell>
          <cell r="K28" t="str">
            <v>01/05/2005</v>
          </cell>
          <cell r="L28">
            <v>63</v>
          </cell>
          <cell r="M28">
            <v>107.1</v>
          </cell>
          <cell r="N28">
            <v>1260</v>
          </cell>
        </row>
        <row r="29">
          <cell r="B29">
            <v>1705007</v>
          </cell>
          <cell r="C29" t="str">
            <v>SIGAUKE TOMMY</v>
          </cell>
          <cell r="D29" t="str">
            <v>TOMMY</v>
          </cell>
          <cell r="E29" t="str">
            <v>T</v>
          </cell>
          <cell r="F29">
            <v>801</v>
          </cell>
          <cell r="G29" t="str">
            <v>M</v>
          </cell>
          <cell r="H29" t="str">
            <v>84-029106J 13</v>
          </cell>
          <cell r="I29" t="str">
            <v>19/02/1987</v>
          </cell>
          <cell r="J29" t="str">
            <v>19/04/2017</v>
          </cell>
          <cell r="K29" t="str">
            <v>01/05/2017</v>
          </cell>
          <cell r="L29">
            <v>63</v>
          </cell>
          <cell r="M29">
            <v>107.1</v>
          </cell>
          <cell r="N29">
            <v>1260</v>
          </cell>
        </row>
        <row r="30">
          <cell r="B30">
            <v>1309021</v>
          </cell>
          <cell r="C30" t="str">
            <v>DUBE TREVOR</v>
          </cell>
          <cell r="D30" t="str">
            <v>TREVOR</v>
          </cell>
          <cell r="E30" t="str">
            <v>T</v>
          </cell>
          <cell r="F30">
            <v>801</v>
          </cell>
          <cell r="G30" t="str">
            <v>M</v>
          </cell>
          <cell r="H30" t="str">
            <v>28-057432H 28</v>
          </cell>
          <cell r="I30" t="str">
            <v>23/09/1965</v>
          </cell>
          <cell r="J30" t="str">
            <v>16/09/2013</v>
          </cell>
          <cell r="K30" t="str">
            <v>00/00/0000</v>
          </cell>
          <cell r="L30">
            <v>283.51</v>
          </cell>
          <cell r="M30">
            <v>481.97</v>
          </cell>
          <cell r="N30">
            <v>5670.22</v>
          </cell>
        </row>
        <row r="31">
          <cell r="B31">
            <v>1802063</v>
          </cell>
          <cell r="C31" t="str">
            <v>BWANYA</v>
          </cell>
          <cell r="D31" t="str">
            <v>TSITSI</v>
          </cell>
          <cell r="E31" t="str">
            <v>T</v>
          </cell>
          <cell r="F31">
            <v>801</v>
          </cell>
          <cell r="G31" t="str">
            <v>F</v>
          </cell>
          <cell r="H31" t="str">
            <v>58-280467H 58</v>
          </cell>
          <cell r="I31" t="str">
            <v>25/06/1993</v>
          </cell>
          <cell r="J31" t="str">
            <v>08/02/2018</v>
          </cell>
          <cell r="K31" t="str">
            <v>08/02/2018</v>
          </cell>
          <cell r="L31">
            <v>19.2</v>
          </cell>
          <cell r="M31">
            <v>32.64</v>
          </cell>
          <cell r="N31">
            <v>384</v>
          </cell>
        </row>
        <row r="32">
          <cell r="B32">
            <v>402028</v>
          </cell>
          <cell r="C32" t="str">
            <v>NYANGANI WITNESS</v>
          </cell>
          <cell r="D32" t="str">
            <v>WITNESS</v>
          </cell>
          <cell r="E32" t="str">
            <v>W</v>
          </cell>
          <cell r="F32">
            <v>801</v>
          </cell>
          <cell r="G32" t="str">
            <v>M</v>
          </cell>
          <cell r="H32" t="str">
            <v>13-184715L75</v>
          </cell>
          <cell r="I32" t="str">
            <v>02/02/1984</v>
          </cell>
          <cell r="J32" t="str">
            <v>26/01/2004</v>
          </cell>
          <cell r="K32" t="str">
            <v>01/04/2008</v>
          </cell>
          <cell r="L32">
            <v>25.2</v>
          </cell>
          <cell r="M32">
            <v>42.84</v>
          </cell>
          <cell r="N32">
            <v>504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 Current"/>
      <sheetName val="Terminated-Transfer"/>
      <sheetName val="New Member"/>
    </sheetNames>
    <sheetDataSet>
      <sheetData sheetId="0">
        <row r="3">
          <cell r="B3">
            <v>1077</v>
          </cell>
          <cell r="C3" t="str">
            <v>SIBANDA ABIGAIL</v>
          </cell>
          <cell r="D3" t="str">
            <v>ABIGAIL</v>
          </cell>
          <cell r="E3" t="str">
            <v>A</v>
          </cell>
          <cell r="F3">
            <v>801</v>
          </cell>
          <cell r="G3" t="str">
            <v>F</v>
          </cell>
          <cell r="H3" t="str">
            <v>08 602328F 21</v>
          </cell>
          <cell r="I3" t="str">
            <v>04/08/1974</v>
          </cell>
          <cell r="J3" t="str">
            <v>01/01/2000</v>
          </cell>
          <cell r="K3" t="str">
            <v>01/03/2005</v>
          </cell>
          <cell r="L3">
            <v>39.6</v>
          </cell>
          <cell r="N3">
            <v>67.319999999999993</v>
          </cell>
          <cell r="O3">
            <v>792</v>
          </cell>
        </row>
        <row r="4">
          <cell r="B4">
            <v>9108035</v>
          </cell>
          <cell r="C4" t="str">
            <v>NYAZENGA BERNARD</v>
          </cell>
          <cell r="D4" t="str">
            <v>BENARD</v>
          </cell>
          <cell r="E4" t="str">
            <v>B</v>
          </cell>
          <cell r="F4">
            <v>801</v>
          </cell>
          <cell r="G4" t="str">
            <v>M</v>
          </cell>
          <cell r="H4" t="str">
            <v>42 140872V 42</v>
          </cell>
          <cell r="I4" t="str">
            <v>26/10/1972</v>
          </cell>
          <cell r="J4" t="str">
            <v>21/08/1991</v>
          </cell>
          <cell r="K4" t="str">
            <v>01/08/2007</v>
          </cell>
          <cell r="L4">
            <v>17.239999999999998</v>
          </cell>
          <cell r="N4">
            <v>29.3</v>
          </cell>
          <cell r="O4">
            <v>344.7</v>
          </cell>
        </row>
        <row r="5">
          <cell r="B5">
            <v>410154</v>
          </cell>
          <cell r="C5" t="str">
            <v>NDLOVU BENEDICT</v>
          </cell>
          <cell r="D5" t="str">
            <v>BENEDICT</v>
          </cell>
          <cell r="E5" t="str">
            <v>B</v>
          </cell>
          <cell r="F5">
            <v>801</v>
          </cell>
          <cell r="G5" t="str">
            <v>M</v>
          </cell>
          <cell r="H5" t="str">
            <v>79-091450R79</v>
          </cell>
          <cell r="I5" t="str">
            <v>25/05/1980</v>
          </cell>
          <cell r="J5" t="str">
            <v>01/10/2004</v>
          </cell>
          <cell r="K5" t="str">
            <v>01/10/2004</v>
          </cell>
          <cell r="L5">
            <v>21.17</v>
          </cell>
          <cell r="N5">
            <v>35.99</v>
          </cell>
          <cell r="O5">
            <v>423.36</v>
          </cell>
        </row>
        <row r="6">
          <cell r="B6">
            <v>706252</v>
          </cell>
          <cell r="C6" t="str">
            <v>TADERERA BLESSING</v>
          </cell>
          <cell r="D6" t="str">
            <v>BLESSING</v>
          </cell>
          <cell r="E6" t="str">
            <v>B</v>
          </cell>
          <cell r="F6">
            <v>801</v>
          </cell>
          <cell r="G6" t="str">
            <v>F</v>
          </cell>
          <cell r="H6" t="str">
            <v>63-1127893D47</v>
          </cell>
          <cell r="I6" t="str">
            <v>21/05/1980</v>
          </cell>
          <cell r="J6" t="str">
            <v>01/06/2007</v>
          </cell>
          <cell r="K6" t="str">
            <v>01/06/2007</v>
          </cell>
          <cell r="L6">
            <v>21.2</v>
          </cell>
          <cell r="N6">
            <v>36.03</v>
          </cell>
          <cell r="O6">
            <v>423.94</v>
          </cell>
        </row>
        <row r="7">
          <cell r="B7">
            <v>302287</v>
          </cell>
          <cell r="C7" t="str">
            <v>MUSEKA CLETOS</v>
          </cell>
          <cell r="D7" t="str">
            <v>CLETOS</v>
          </cell>
          <cell r="E7" t="str">
            <v>C</v>
          </cell>
          <cell r="F7">
            <v>801</v>
          </cell>
          <cell r="G7" t="str">
            <v>M</v>
          </cell>
          <cell r="H7" t="str">
            <v>83 028075G 83</v>
          </cell>
          <cell r="I7" t="str">
            <v>02/06/1968</v>
          </cell>
          <cell r="J7" t="str">
            <v>03/04/2002</v>
          </cell>
          <cell r="K7" t="str">
            <v>01/12/2006</v>
          </cell>
          <cell r="L7">
            <v>264.87</v>
          </cell>
          <cell r="N7">
            <v>450.27</v>
          </cell>
          <cell r="O7">
            <v>5297.35</v>
          </cell>
        </row>
        <row r="8">
          <cell r="B8">
            <v>406035</v>
          </cell>
          <cell r="C8" t="str">
            <v>MOYO EPHRAIM</v>
          </cell>
          <cell r="D8" t="str">
            <v>EPHRAIM</v>
          </cell>
          <cell r="E8" t="str">
            <v>E</v>
          </cell>
          <cell r="F8">
            <v>801</v>
          </cell>
          <cell r="G8" t="str">
            <v>M</v>
          </cell>
          <cell r="H8" t="str">
            <v>28-070449G28</v>
          </cell>
          <cell r="I8" t="str">
            <v>12/12/1973</v>
          </cell>
          <cell r="J8" t="str">
            <v>01/06/2004</v>
          </cell>
          <cell r="K8" t="str">
            <v>01/06/2004</v>
          </cell>
          <cell r="L8">
            <v>25.48</v>
          </cell>
          <cell r="N8">
            <v>43.32</v>
          </cell>
          <cell r="O8">
            <v>509.61</v>
          </cell>
        </row>
        <row r="9">
          <cell r="B9">
            <v>9102049</v>
          </cell>
          <cell r="C9" t="str">
            <v>SIBANDA EVETHI</v>
          </cell>
          <cell r="D9" t="str">
            <v>EVETHI</v>
          </cell>
          <cell r="E9" t="str">
            <v>E</v>
          </cell>
          <cell r="F9">
            <v>801</v>
          </cell>
          <cell r="G9" t="str">
            <v>F</v>
          </cell>
          <cell r="H9" t="str">
            <v>79 078013L 79</v>
          </cell>
          <cell r="I9" t="str">
            <v>15/09/1969</v>
          </cell>
          <cell r="J9" t="str">
            <v>01/02/1991</v>
          </cell>
          <cell r="K9" t="str">
            <v>01/03/2001</v>
          </cell>
          <cell r="L9">
            <v>25.2</v>
          </cell>
          <cell r="N9">
            <v>42.84</v>
          </cell>
          <cell r="O9">
            <v>504</v>
          </cell>
        </row>
        <row r="10">
          <cell r="B10">
            <v>305217</v>
          </cell>
          <cell r="C10" t="str">
            <v>MUPEZANI FLORENCE</v>
          </cell>
          <cell r="D10" t="str">
            <v>FLORENCE</v>
          </cell>
          <cell r="E10" t="str">
            <v>F</v>
          </cell>
          <cell r="F10">
            <v>801</v>
          </cell>
          <cell r="G10" t="str">
            <v>F</v>
          </cell>
          <cell r="H10" t="str">
            <v>08-754042M70</v>
          </cell>
          <cell r="I10" t="str">
            <v>10/12/1980</v>
          </cell>
          <cell r="J10" t="str">
            <v>26/03/2003</v>
          </cell>
          <cell r="K10" t="str">
            <v>01/08/2006</v>
          </cell>
          <cell r="L10">
            <v>281</v>
          </cell>
          <cell r="N10">
            <v>477.7</v>
          </cell>
          <cell r="O10">
            <v>5619.95</v>
          </cell>
        </row>
        <row r="11">
          <cell r="B11">
            <v>1212042</v>
          </cell>
          <cell r="C11" t="str">
            <v>MASUKUME GERTRUDE</v>
          </cell>
          <cell r="D11" t="str">
            <v>GERTRUDE</v>
          </cell>
          <cell r="E11" t="str">
            <v xml:space="preserve">G </v>
          </cell>
          <cell r="F11">
            <v>801</v>
          </cell>
          <cell r="G11" t="str">
            <v>F</v>
          </cell>
          <cell r="H11" t="str">
            <v>08-875722Y 13</v>
          </cell>
          <cell r="I11" t="str">
            <v>16/01/1990</v>
          </cell>
          <cell r="J11" t="str">
            <v>01/12/2012</v>
          </cell>
          <cell r="K11" t="str">
            <v>01/10/2015</v>
          </cell>
          <cell r="L11">
            <v>28.8</v>
          </cell>
          <cell r="N11">
            <v>48.96</v>
          </cell>
          <cell r="O11">
            <v>576</v>
          </cell>
        </row>
        <row r="12">
          <cell r="B12">
            <v>303014</v>
          </cell>
          <cell r="C12" t="str">
            <v>GUCHU GRACE</v>
          </cell>
          <cell r="D12" t="str">
            <v>GRACE</v>
          </cell>
          <cell r="E12" t="str">
            <v>G</v>
          </cell>
          <cell r="F12">
            <v>801</v>
          </cell>
          <cell r="G12" t="str">
            <v>F</v>
          </cell>
          <cell r="H12" t="str">
            <v>08-616484 S26</v>
          </cell>
          <cell r="I12" t="str">
            <v>10/06/1975</v>
          </cell>
          <cell r="J12" t="str">
            <v>10/02/2003</v>
          </cell>
          <cell r="K12" t="str">
            <v>01/03/2003</v>
          </cell>
          <cell r="L12">
            <v>57.96</v>
          </cell>
          <cell r="N12">
            <v>98.53</v>
          </cell>
          <cell r="O12">
            <v>630</v>
          </cell>
        </row>
        <row r="13">
          <cell r="B13">
            <v>9801245</v>
          </cell>
          <cell r="C13" t="str">
            <v>MURWIRA JOSEPH</v>
          </cell>
          <cell r="D13" t="str">
            <v>JOSEPH</v>
          </cell>
          <cell r="E13" t="str">
            <v>J</v>
          </cell>
          <cell r="F13">
            <v>801</v>
          </cell>
          <cell r="G13" t="str">
            <v>M</v>
          </cell>
          <cell r="H13" t="str">
            <v>42-109641Y42</v>
          </cell>
          <cell r="I13" t="str">
            <v>10/03/1966</v>
          </cell>
          <cell r="J13" t="str">
            <v>02/08/1988</v>
          </cell>
          <cell r="K13" t="str">
            <v>01/07/2007</v>
          </cell>
          <cell r="L13">
            <v>23.22</v>
          </cell>
          <cell r="N13">
            <v>39.47</v>
          </cell>
          <cell r="O13">
            <v>464.4</v>
          </cell>
        </row>
        <row r="14">
          <cell r="B14">
            <v>2002042</v>
          </cell>
          <cell r="C14" t="str">
            <v>KONDOWE</v>
          </cell>
          <cell r="D14" t="str">
            <v>LUCKY</v>
          </cell>
          <cell r="E14" t="str">
            <v>L</v>
          </cell>
          <cell r="F14">
            <v>801</v>
          </cell>
          <cell r="G14" t="str">
            <v>M</v>
          </cell>
          <cell r="H14" t="str">
            <v>08-579212 E 08</v>
          </cell>
          <cell r="I14" t="str">
            <v>10/05/1969</v>
          </cell>
          <cell r="J14" t="str">
            <v>01/02/2020</v>
          </cell>
          <cell r="K14" t="str">
            <v>01/02/2020</v>
          </cell>
          <cell r="L14">
            <v>28.89</v>
          </cell>
          <cell r="N14">
            <v>49.11</v>
          </cell>
          <cell r="O14">
            <v>577.79999999999995</v>
          </cell>
        </row>
        <row r="15">
          <cell r="B15">
            <v>910007</v>
          </cell>
          <cell r="C15" t="str">
            <v>MAODZWA</v>
          </cell>
          <cell r="D15" t="str">
            <v>MAUREEN</v>
          </cell>
          <cell r="E15" t="str">
            <v>M</v>
          </cell>
          <cell r="F15">
            <v>801</v>
          </cell>
          <cell r="G15" t="str">
            <v>F</v>
          </cell>
          <cell r="H15" t="str">
            <v>28-084221B58</v>
          </cell>
          <cell r="I15" t="str">
            <v>21/03/1983</v>
          </cell>
          <cell r="J15" t="str">
            <v>01/10/2009</v>
          </cell>
          <cell r="K15" t="str">
            <v>01/10/2009</v>
          </cell>
          <cell r="L15">
            <v>39.4</v>
          </cell>
          <cell r="N15">
            <v>66.98</v>
          </cell>
          <cell r="O15">
            <v>788.04</v>
          </cell>
        </row>
        <row r="16">
          <cell r="B16">
            <v>9112203</v>
          </cell>
          <cell r="C16" t="str">
            <v>NCUBE MONICA</v>
          </cell>
          <cell r="D16" t="str">
            <v>MONICA</v>
          </cell>
          <cell r="E16" t="str">
            <v>M</v>
          </cell>
          <cell r="F16">
            <v>801</v>
          </cell>
          <cell r="G16" t="str">
            <v>F</v>
          </cell>
          <cell r="H16" t="str">
            <v>08 549528P 53</v>
          </cell>
          <cell r="I16" t="str">
            <v>10/04/1969</v>
          </cell>
          <cell r="J16" t="str">
            <v>15/12/1991</v>
          </cell>
          <cell r="K16" t="str">
            <v>01/07/2004</v>
          </cell>
          <cell r="L16">
            <v>27.39</v>
          </cell>
          <cell r="N16">
            <v>46.56</v>
          </cell>
          <cell r="O16">
            <v>547.78</v>
          </cell>
        </row>
        <row r="17">
          <cell r="B17">
            <v>1301007</v>
          </cell>
          <cell r="C17" t="str">
            <v>MOYO MTOKOZISI</v>
          </cell>
          <cell r="D17" t="str">
            <v>MTOKOZISI</v>
          </cell>
          <cell r="E17" t="str">
            <v>M.M</v>
          </cell>
          <cell r="F17">
            <v>801</v>
          </cell>
          <cell r="G17" t="str">
            <v>M</v>
          </cell>
          <cell r="H17" t="str">
            <v>08-831287Z 28</v>
          </cell>
          <cell r="I17" t="str">
            <v>04/04/1988</v>
          </cell>
          <cell r="J17" t="str">
            <v>14/01/2013</v>
          </cell>
          <cell r="K17" t="str">
            <v>00/00/0000</v>
          </cell>
          <cell r="L17">
            <v>30.6</v>
          </cell>
          <cell r="N17">
            <v>52.02</v>
          </cell>
          <cell r="O17">
            <v>612</v>
          </cell>
        </row>
        <row r="18">
          <cell r="B18">
            <v>1511007</v>
          </cell>
          <cell r="C18" t="str">
            <v>MUFAKOSE NEVER</v>
          </cell>
          <cell r="D18" t="str">
            <v>NEVER</v>
          </cell>
          <cell r="E18" t="str">
            <v>N</v>
          </cell>
          <cell r="F18">
            <v>801</v>
          </cell>
          <cell r="G18" t="str">
            <v>M</v>
          </cell>
          <cell r="H18" t="str">
            <v>80-039458K80</v>
          </cell>
          <cell r="I18">
            <v>27878</v>
          </cell>
          <cell r="J18">
            <v>42309</v>
          </cell>
          <cell r="K18">
            <v>42309</v>
          </cell>
          <cell r="L18">
            <v>43.16</v>
          </cell>
          <cell r="N18">
            <v>73.36</v>
          </cell>
          <cell r="O18">
            <v>863.11</v>
          </cell>
        </row>
        <row r="19">
          <cell r="B19">
            <v>802315</v>
          </cell>
          <cell r="C19" t="str">
            <v>SITHOLE NKOSANA</v>
          </cell>
          <cell r="D19" t="str">
            <v>NKOSANA</v>
          </cell>
          <cell r="E19" t="str">
            <v>N</v>
          </cell>
          <cell r="F19">
            <v>801</v>
          </cell>
          <cell r="G19" t="str">
            <v>M</v>
          </cell>
          <cell r="H19" t="str">
            <v>08-685492B39</v>
          </cell>
          <cell r="I19" t="str">
            <v>10/03/1972</v>
          </cell>
          <cell r="J19" t="str">
            <v>01/02/2008</v>
          </cell>
          <cell r="K19" t="str">
            <v>01/02/2008</v>
          </cell>
          <cell r="L19">
            <v>272.81</v>
          </cell>
          <cell r="N19">
            <v>463.78</v>
          </cell>
          <cell r="O19">
            <v>5456.27</v>
          </cell>
        </row>
        <row r="20">
          <cell r="B20">
            <v>902161</v>
          </cell>
          <cell r="C20" t="str">
            <v>SIBANDA NOKUTHULA</v>
          </cell>
          <cell r="D20" t="str">
            <v>NOKUTHULA</v>
          </cell>
          <cell r="E20" t="str">
            <v>N</v>
          </cell>
          <cell r="F20">
            <v>801</v>
          </cell>
          <cell r="G20" t="str">
            <v>F</v>
          </cell>
          <cell r="H20" t="str">
            <v>21-032453L21</v>
          </cell>
          <cell r="I20" t="str">
            <v>04/05/1977</v>
          </cell>
          <cell r="J20" t="str">
            <v>01/02/2009</v>
          </cell>
          <cell r="K20" t="str">
            <v>01/02/2009</v>
          </cell>
          <cell r="L20">
            <v>35.69</v>
          </cell>
          <cell r="N20">
            <v>60.67</v>
          </cell>
          <cell r="O20">
            <v>713.78</v>
          </cell>
        </row>
        <row r="21">
          <cell r="B21">
            <v>1907035</v>
          </cell>
          <cell r="C21" t="str">
            <v>MUREMBENI NOLLEEN</v>
          </cell>
          <cell r="D21" t="str">
            <v>NOLLEEN</v>
          </cell>
          <cell r="E21" t="str">
            <v>N</v>
          </cell>
          <cell r="F21">
            <v>801</v>
          </cell>
          <cell r="G21" t="str">
            <v>F</v>
          </cell>
          <cell r="H21" t="str">
            <v>63-1522140H 32</v>
          </cell>
          <cell r="I21">
            <v>34800</v>
          </cell>
          <cell r="J21">
            <v>43647</v>
          </cell>
          <cell r="K21">
            <v>43647</v>
          </cell>
          <cell r="L21">
            <v>18.899999999999999</v>
          </cell>
          <cell r="N21">
            <v>32.130000000000003</v>
          </cell>
          <cell r="O21">
            <v>378</v>
          </cell>
        </row>
        <row r="22">
          <cell r="B22">
            <v>1212105</v>
          </cell>
          <cell r="C22" t="str">
            <v>SIBANDA NOMALIZWE.L</v>
          </cell>
          <cell r="D22" t="str">
            <v>NOMALIZWE</v>
          </cell>
          <cell r="E22" t="str">
            <v>N</v>
          </cell>
          <cell r="F22">
            <v>801</v>
          </cell>
          <cell r="G22" t="str">
            <v>F</v>
          </cell>
          <cell r="H22" t="str">
            <v>08-833222C27</v>
          </cell>
          <cell r="I22">
            <v>31990</v>
          </cell>
          <cell r="J22">
            <v>41244</v>
          </cell>
          <cell r="K22">
            <v>41334</v>
          </cell>
          <cell r="L22">
            <v>46.8</v>
          </cell>
          <cell r="N22">
            <v>79.56</v>
          </cell>
          <cell r="O22">
            <v>936</v>
          </cell>
        </row>
        <row r="23">
          <cell r="B23">
            <v>309203</v>
          </cell>
          <cell r="C23" t="str">
            <v>BHEBHE NORMAN</v>
          </cell>
          <cell r="D23" t="str">
            <v>NORMAN</v>
          </cell>
          <cell r="E23" t="str">
            <v>N</v>
          </cell>
          <cell r="F23">
            <v>801</v>
          </cell>
          <cell r="G23" t="str">
            <v>M</v>
          </cell>
          <cell r="H23" t="str">
            <v>08-772106X70</v>
          </cell>
          <cell r="I23" t="str">
            <v>02/12/1982</v>
          </cell>
          <cell r="J23" t="str">
            <v>01/10/2002</v>
          </cell>
          <cell r="K23" t="str">
            <v>01/08/2006</v>
          </cell>
          <cell r="L23">
            <v>275.64999999999998</v>
          </cell>
          <cell r="N23">
            <v>468.6</v>
          </cell>
          <cell r="O23">
            <v>5512.91</v>
          </cell>
        </row>
        <row r="24">
          <cell r="B24">
            <v>804070</v>
          </cell>
          <cell r="C24" t="str">
            <v>KHUMALO SIDUDUZIWE</v>
          </cell>
          <cell r="D24" t="str">
            <v>SIDUDUZIWE</v>
          </cell>
          <cell r="E24" t="str">
            <v>S</v>
          </cell>
          <cell r="F24">
            <v>801</v>
          </cell>
          <cell r="G24" t="str">
            <v>F</v>
          </cell>
          <cell r="H24" t="str">
            <v>63-1229282J73</v>
          </cell>
          <cell r="I24" t="str">
            <v>04/11/1982</v>
          </cell>
          <cell r="J24" t="str">
            <v>01/04/2008</v>
          </cell>
          <cell r="K24" t="str">
            <v>01/04/2008</v>
          </cell>
          <cell r="L24">
            <v>27.39</v>
          </cell>
          <cell r="N24">
            <v>46.56</v>
          </cell>
          <cell r="O24">
            <v>547.78</v>
          </cell>
        </row>
        <row r="25">
          <cell r="B25">
            <v>9403042</v>
          </cell>
          <cell r="C25" t="str">
            <v>NCUBE SIFELANI</v>
          </cell>
          <cell r="D25" t="str">
            <v>SIFELANI</v>
          </cell>
          <cell r="E25" t="str">
            <v>S</v>
          </cell>
          <cell r="F25">
            <v>801</v>
          </cell>
          <cell r="G25" t="str">
            <v>M</v>
          </cell>
          <cell r="H25" t="str">
            <v>03 067799N 08</v>
          </cell>
          <cell r="I25" t="str">
            <v>27/09/1969</v>
          </cell>
          <cell r="J25" t="str">
            <v>01/03/1994</v>
          </cell>
          <cell r="K25" t="str">
            <v>01/10/2005</v>
          </cell>
          <cell r="L25">
            <v>307.05</v>
          </cell>
          <cell r="N25">
            <v>521.99</v>
          </cell>
          <cell r="O25">
            <v>6141.08</v>
          </cell>
        </row>
        <row r="26">
          <cell r="B26">
            <v>807231</v>
          </cell>
          <cell r="C26" t="str">
            <v>MTHETHWA SILETHEMBA</v>
          </cell>
          <cell r="D26" t="str">
            <v>SILETHEMBA</v>
          </cell>
          <cell r="E26" t="str">
            <v>S</v>
          </cell>
          <cell r="F26">
            <v>801</v>
          </cell>
          <cell r="G26" t="str">
            <v>F</v>
          </cell>
          <cell r="H26" t="str">
            <v>08-817522M41</v>
          </cell>
          <cell r="I26" t="str">
            <v>12/02/1987</v>
          </cell>
          <cell r="J26" t="str">
            <v>01/07/2008</v>
          </cell>
          <cell r="K26" t="str">
            <v>01/07/2008</v>
          </cell>
          <cell r="L26">
            <v>264.87</v>
          </cell>
          <cell r="N26">
            <v>450.27</v>
          </cell>
          <cell r="O26">
            <v>5297.35</v>
          </cell>
        </row>
        <row r="27">
          <cell r="B27">
            <v>504021</v>
          </cell>
          <cell r="C27" t="str">
            <v>TANYANYIWA TATENDA</v>
          </cell>
          <cell r="D27" t="str">
            <v>TATENDA</v>
          </cell>
          <cell r="E27" t="str">
            <v>T</v>
          </cell>
          <cell r="F27">
            <v>801</v>
          </cell>
          <cell r="G27" t="str">
            <v>F</v>
          </cell>
          <cell r="H27" t="str">
            <v>08-727717Y67</v>
          </cell>
          <cell r="I27" t="str">
            <v>26/11/1978</v>
          </cell>
          <cell r="J27" t="str">
            <v>26/04/2005</v>
          </cell>
          <cell r="K27" t="str">
            <v>01/05/2005</v>
          </cell>
          <cell r="L27">
            <v>63</v>
          </cell>
          <cell r="N27">
            <v>107.1</v>
          </cell>
          <cell r="O27">
            <v>1260</v>
          </cell>
        </row>
        <row r="28">
          <cell r="B28">
            <v>1705007</v>
          </cell>
          <cell r="C28" t="str">
            <v>SIGAUKE TOMMY</v>
          </cell>
          <cell r="D28" t="str">
            <v>TOMMY</v>
          </cell>
          <cell r="E28" t="str">
            <v>T</v>
          </cell>
          <cell r="F28">
            <v>801</v>
          </cell>
          <cell r="G28" t="str">
            <v>M</v>
          </cell>
          <cell r="H28" t="str">
            <v>84-029106J 13</v>
          </cell>
          <cell r="I28" t="str">
            <v>19/02/1987</v>
          </cell>
          <cell r="J28" t="str">
            <v>19/04/2017</v>
          </cell>
          <cell r="K28" t="str">
            <v>01/05/2017</v>
          </cell>
          <cell r="L28">
            <v>63</v>
          </cell>
          <cell r="N28">
            <v>107.1</v>
          </cell>
          <cell r="O28">
            <v>1260</v>
          </cell>
        </row>
        <row r="29">
          <cell r="B29">
            <v>1309021</v>
          </cell>
          <cell r="C29" t="str">
            <v>DUBE TREVOR</v>
          </cell>
          <cell r="D29" t="str">
            <v>TREVOR</v>
          </cell>
          <cell r="E29" t="str">
            <v>T</v>
          </cell>
          <cell r="F29">
            <v>801</v>
          </cell>
          <cell r="G29" t="str">
            <v>M</v>
          </cell>
          <cell r="H29" t="str">
            <v>28-057432H 28</v>
          </cell>
          <cell r="I29" t="str">
            <v>23/09/1965</v>
          </cell>
          <cell r="J29" t="str">
            <v>16/09/2013</v>
          </cell>
          <cell r="K29" t="str">
            <v>00/00/0000</v>
          </cell>
          <cell r="L29">
            <v>283.51</v>
          </cell>
          <cell r="N29">
            <v>481.97</v>
          </cell>
          <cell r="O29">
            <v>5670.22</v>
          </cell>
        </row>
        <row r="30">
          <cell r="B30">
            <v>1802063</v>
          </cell>
          <cell r="C30" t="str">
            <v>BWANYA</v>
          </cell>
          <cell r="D30" t="str">
            <v>TSITSI</v>
          </cell>
          <cell r="E30" t="str">
            <v>T</v>
          </cell>
          <cell r="F30">
            <v>801</v>
          </cell>
          <cell r="G30" t="str">
            <v>F</v>
          </cell>
          <cell r="H30" t="str">
            <v>58-280467H 58</v>
          </cell>
          <cell r="I30" t="str">
            <v>25/06/1993</v>
          </cell>
          <cell r="J30" t="str">
            <v>08/02/2018</v>
          </cell>
          <cell r="K30" t="str">
            <v>08/02/2018</v>
          </cell>
          <cell r="L30">
            <v>19.2</v>
          </cell>
          <cell r="N30">
            <v>32.64</v>
          </cell>
          <cell r="O30">
            <v>384</v>
          </cell>
        </row>
        <row r="31">
          <cell r="B31">
            <v>402028</v>
          </cell>
          <cell r="C31" t="str">
            <v>NYANGANI WITNESS</v>
          </cell>
          <cell r="D31" t="str">
            <v>WITNESS</v>
          </cell>
          <cell r="E31" t="str">
            <v>W</v>
          </cell>
          <cell r="F31">
            <v>801</v>
          </cell>
          <cell r="G31" t="str">
            <v>M</v>
          </cell>
          <cell r="H31" t="str">
            <v>13-184715L75</v>
          </cell>
          <cell r="I31" t="str">
            <v>02/02/1984</v>
          </cell>
          <cell r="J31" t="str">
            <v>26/01/2004</v>
          </cell>
          <cell r="K31" t="str">
            <v>01/04/2008</v>
          </cell>
          <cell r="L31">
            <v>25.2</v>
          </cell>
          <cell r="N31">
            <v>42.84</v>
          </cell>
          <cell r="O31">
            <v>504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 Current"/>
      <sheetName val="Terminated-Transfer"/>
      <sheetName val="New Member"/>
    </sheetNames>
    <sheetDataSet>
      <sheetData sheetId="0">
        <row r="3">
          <cell r="B3">
            <v>1903014</v>
          </cell>
          <cell r="C3" t="str">
            <v>NDLOVU ABIGAIL</v>
          </cell>
          <cell r="D3" t="str">
            <v>ABIGAIL</v>
          </cell>
          <cell r="E3" t="str">
            <v>A</v>
          </cell>
          <cell r="F3">
            <v>801</v>
          </cell>
          <cell r="G3" t="str">
            <v>F</v>
          </cell>
          <cell r="H3" t="str">
            <v>08-2100233H 19</v>
          </cell>
          <cell r="I3" t="str">
            <v>30/08/1992</v>
          </cell>
          <cell r="J3" t="str">
            <v>01/03/2019</v>
          </cell>
          <cell r="K3" t="str">
            <v>01/03/2019</v>
          </cell>
          <cell r="L3">
            <v>18.899999999999999</v>
          </cell>
          <cell r="M3">
            <v>32.130000000000003</v>
          </cell>
          <cell r="N3">
            <v>378</v>
          </cell>
        </row>
        <row r="4">
          <cell r="B4">
            <v>1077</v>
          </cell>
          <cell r="C4" t="str">
            <v>SIBANDA ABIGAIL</v>
          </cell>
          <cell r="D4" t="str">
            <v>ABIGAIL</v>
          </cell>
          <cell r="E4" t="str">
            <v>A</v>
          </cell>
          <cell r="F4">
            <v>801</v>
          </cell>
          <cell r="G4" t="str">
            <v>F</v>
          </cell>
          <cell r="H4" t="str">
            <v>08 602328F 21</v>
          </cell>
          <cell r="I4" t="str">
            <v>04/08/1974</v>
          </cell>
          <cell r="J4" t="str">
            <v>01/01/2000</v>
          </cell>
          <cell r="K4" t="str">
            <v>01/03/2005</v>
          </cell>
          <cell r="L4">
            <v>39.6</v>
          </cell>
          <cell r="M4">
            <v>67.319999999999993</v>
          </cell>
          <cell r="N4">
            <v>792</v>
          </cell>
        </row>
        <row r="5">
          <cell r="B5">
            <v>9108035</v>
          </cell>
          <cell r="C5" t="str">
            <v>NYAZENGA BERNARD</v>
          </cell>
          <cell r="D5" t="str">
            <v>BENARD</v>
          </cell>
          <cell r="E5" t="str">
            <v>B</v>
          </cell>
          <cell r="F5">
            <v>801</v>
          </cell>
          <cell r="G5" t="str">
            <v>M</v>
          </cell>
          <cell r="H5" t="str">
            <v>42 140872V 42</v>
          </cell>
          <cell r="I5" t="str">
            <v>26/10/1972</v>
          </cell>
          <cell r="J5" t="str">
            <v>21/08/1991</v>
          </cell>
          <cell r="K5" t="str">
            <v>01/08/2007</v>
          </cell>
          <cell r="L5">
            <v>17.239999999999998</v>
          </cell>
          <cell r="M5">
            <v>29.3</v>
          </cell>
          <cell r="N5">
            <v>344.7</v>
          </cell>
        </row>
        <row r="6">
          <cell r="B6">
            <v>410154</v>
          </cell>
          <cell r="C6" t="str">
            <v>NDLOVU BENEDICT</v>
          </cell>
          <cell r="D6" t="str">
            <v>BENEDICT</v>
          </cell>
          <cell r="E6" t="str">
            <v>B</v>
          </cell>
          <cell r="F6">
            <v>801</v>
          </cell>
          <cell r="G6" t="str">
            <v>M</v>
          </cell>
          <cell r="H6" t="str">
            <v>79-091450R79</v>
          </cell>
          <cell r="I6" t="str">
            <v>25/05/1980</v>
          </cell>
          <cell r="J6" t="str">
            <v>01/10/2004</v>
          </cell>
          <cell r="K6" t="str">
            <v>01/10/2004</v>
          </cell>
          <cell r="L6">
            <v>21.17</v>
          </cell>
          <cell r="M6">
            <v>35.99</v>
          </cell>
          <cell r="N6">
            <v>423.36</v>
          </cell>
        </row>
        <row r="7">
          <cell r="B7">
            <v>706252</v>
          </cell>
          <cell r="C7" t="str">
            <v>TADERERA BLESSING</v>
          </cell>
          <cell r="D7" t="str">
            <v>BLESSING</v>
          </cell>
          <cell r="E7" t="str">
            <v>B</v>
          </cell>
          <cell r="F7">
            <v>801</v>
          </cell>
          <cell r="G7" t="str">
            <v>F</v>
          </cell>
          <cell r="H7" t="str">
            <v>63-1127893D47</v>
          </cell>
          <cell r="I7" t="str">
            <v>21/05/1980</v>
          </cell>
          <cell r="J7" t="str">
            <v>01/06/2007</v>
          </cell>
          <cell r="K7" t="str">
            <v>01/06/2007</v>
          </cell>
          <cell r="L7">
            <v>21.2</v>
          </cell>
          <cell r="M7">
            <v>36.03</v>
          </cell>
          <cell r="N7">
            <v>423.94</v>
          </cell>
        </row>
        <row r="8">
          <cell r="B8">
            <v>302287</v>
          </cell>
          <cell r="C8" t="str">
            <v>MUSEKA CLETOS</v>
          </cell>
          <cell r="D8" t="str">
            <v>CLETOS</v>
          </cell>
          <cell r="E8" t="str">
            <v>C</v>
          </cell>
          <cell r="F8">
            <v>801</v>
          </cell>
          <cell r="G8" t="str">
            <v>M</v>
          </cell>
          <cell r="H8" t="str">
            <v>83 028075G 83</v>
          </cell>
          <cell r="I8" t="str">
            <v>02/06/1968</v>
          </cell>
          <cell r="J8" t="str">
            <v>03/04/2002</v>
          </cell>
          <cell r="K8" t="str">
            <v>01/12/2006</v>
          </cell>
          <cell r="L8">
            <v>132.41999999999999</v>
          </cell>
          <cell r="M8">
            <v>225.11</v>
          </cell>
          <cell r="N8">
            <v>2648.41</v>
          </cell>
        </row>
        <row r="9">
          <cell r="B9">
            <v>406035</v>
          </cell>
          <cell r="C9" t="str">
            <v>MOYO EPHRAIM</v>
          </cell>
          <cell r="D9" t="str">
            <v>EPHRAIM</v>
          </cell>
          <cell r="E9" t="str">
            <v>E</v>
          </cell>
          <cell r="F9">
            <v>801</v>
          </cell>
          <cell r="G9" t="str">
            <v>M</v>
          </cell>
          <cell r="H9" t="str">
            <v>28-070449G28</v>
          </cell>
          <cell r="I9" t="str">
            <v>12/12/1973</v>
          </cell>
          <cell r="J9" t="str">
            <v>01/06/2004</v>
          </cell>
          <cell r="K9" t="str">
            <v>01/06/2004</v>
          </cell>
          <cell r="L9">
            <v>25.48</v>
          </cell>
          <cell r="M9">
            <v>43.32</v>
          </cell>
          <cell r="N9">
            <v>509.61</v>
          </cell>
        </row>
        <row r="10">
          <cell r="B10">
            <v>9102049</v>
          </cell>
          <cell r="C10" t="str">
            <v>SIBANDA EVETHI</v>
          </cell>
          <cell r="D10" t="str">
            <v>EVETHI</v>
          </cell>
          <cell r="E10" t="str">
            <v>E</v>
          </cell>
          <cell r="F10">
            <v>801</v>
          </cell>
          <cell r="G10" t="str">
            <v>F</v>
          </cell>
          <cell r="H10" t="str">
            <v>79 078013L 79</v>
          </cell>
          <cell r="I10" t="str">
            <v>15/09/1969</v>
          </cell>
          <cell r="J10" t="str">
            <v>01/02/1991</v>
          </cell>
          <cell r="K10" t="str">
            <v>01/03/2001</v>
          </cell>
          <cell r="L10">
            <v>25.2</v>
          </cell>
          <cell r="M10">
            <v>42.84</v>
          </cell>
          <cell r="N10">
            <v>504</v>
          </cell>
        </row>
        <row r="11">
          <cell r="B11">
            <v>305217</v>
          </cell>
          <cell r="C11" t="str">
            <v>MUPEZANI FLORENCE</v>
          </cell>
          <cell r="D11" t="str">
            <v>FLORENCE</v>
          </cell>
          <cell r="E11" t="str">
            <v>F</v>
          </cell>
          <cell r="F11">
            <v>801</v>
          </cell>
          <cell r="G11" t="str">
            <v>F</v>
          </cell>
          <cell r="H11" t="str">
            <v>08-754042M70</v>
          </cell>
          <cell r="I11" t="str">
            <v>10/12/1980</v>
          </cell>
          <cell r="J11" t="str">
            <v>26/03/2003</v>
          </cell>
          <cell r="K11" t="str">
            <v>01/08/2006</v>
          </cell>
          <cell r="L11">
            <v>140.47999999999999</v>
          </cell>
          <cell r="M11">
            <v>238.82</v>
          </cell>
          <cell r="N11">
            <v>2809.69</v>
          </cell>
        </row>
        <row r="12">
          <cell r="B12">
            <v>1212042</v>
          </cell>
          <cell r="C12" t="str">
            <v>MASUKUME GERTRUDE</v>
          </cell>
          <cell r="D12" t="str">
            <v>GERTRUDE</v>
          </cell>
          <cell r="E12" t="str">
            <v xml:space="preserve">G </v>
          </cell>
          <cell r="F12">
            <v>801</v>
          </cell>
          <cell r="G12" t="str">
            <v>F</v>
          </cell>
          <cell r="H12" t="str">
            <v>08-875722Y 13</v>
          </cell>
          <cell r="I12" t="str">
            <v>16/01/1990</v>
          </cell>
          <cell r="J12" t="str">
            <v>01/12/2012</v>
          </cell>
          <cell r="K12" t="str">
            <v>01/10/2015</v>
          </cell>
          <cell r="L12">
            <v>28.8</v>
          </cell>
          <cell r="M12">
            <v>48.96</v>
          </cell>
          <cell r="N12">
            <v>576</v>
          </cell>
        </row>
        <row r="13">
          <cell r="B13">
            <v>303014</v>
          </cell>
          <cell r="C13" t="str">
            <v>GUCHU GRACE</v>
          </cell>
          <cell r="D13" t="str">
            <v>GRACE</v>
          </cell>
          <cell r="E13" t="str">
            <v>G</v>
          </cell>
          <cell r="F13">
            <v>801</v>
          </cell>
          <cell r="G13" t="str">
            <v>F</v>
          </cell>
          <cell r="H13" t="str">
            <v>08-616484 S26</v>
          </cell>
          <cell r="I13" t="str">
            <v>10/06/1975</v>
          </cell>
          <cell r="J13" t="str">
            <v>10/02/2003</v>
          </cell>
          <cell r="K13" t="str">
            <v>01/03/2003</v>
          </cell>
          <cell r="L13">
            <v>31.5</v>
          </cell>
          <cell r="M13">
            <v>53.55</v>
          </cell>
          <cell r="N13">
            <v>630</v>
          </cell>
        </row>
        <row r="14">
          <cell r="B14">
            <v>9801245</v>
          </cell>
          <cell r="C14" t="str">
            <v>MURWIRA JOSEPH</v>
          </cell>
          <cell r="D14" t="str">
            <v>JOSEPH</v>
          </cell>
          <cell r="E14" t="str">
            <v>J</v>
          </cell>
          <cell r="F14">
            <v>801</v>
          </cell>
          <cell r="G14" t="str">
            <v>M</v>
          </cell>
          <cell r="H14" t="str">
            <v>42-109641Y42</v>
          </cell>
          <cell r="I14" t="str">
            <v>10/03/1966</v>
          </cell>
          <cell r="J14" t="str">
            <v>02/08/1988</v>
          </cell>
          <cell r="K14" t="str">
            <v>01/07/2007</v>
          </cell>
          <cell r="L14">
            <v>23.22</v>
          </cell>
          <cell r="M14">
            <v>39.47</v>
          </cell>
          <cell r="N14">
            <v>464.4</v>
          </cell>
        </row>
        <row r="15">
          <cell r="B15">
            <v>2002042</v>
          </cell>
          <cell r="C15" t="str">
            <v>KONDOWE</v>
          </cell>
          <cell r="D15" t="str">
            <v>LUCKY</v>
          </cell>
          <cell r="E15" t="str">
            <v>L</v>
          </cell>
          <cell r="F15">
            <v>801</v>
          </cell>
          <cell r="G15" t="str">
            <v>M</v>
          </cell>
          <cell r="H15" t="str">
            <v>08-579212 E 08</v>
          </cell>
          <cell r="I15" t="str">
            <v>10/05/1969</v>
          </cell>
          <cell r="J15" t="str">
            <v>01/02/2020</v>
          </cell>
          <cell r="K15" t="str">
            <v>01/02/2020</v>
          </cell>
          <cell r="L15">
            <v>28.89</v>
          </cell>
          <cell r="M15">
            <v>49.11</v>
          </cell>
          <cell r="N15">
            <v>577.79999999999995</v>
          </cell>
        </row>
        <row r="16">
          <cell r="B16">
            <v>910007</v>
          </cell>
          <cell r="C16" t="str">
            <v>MAODZWA</v>
          </cell>
          <cell r="D16" t="str">
            <v>MAUREEN</v>
          </cell>
          <cell r="E16" t="str">
            <v>M</v>
          </cell>
          <cell r="F16">
            <v>801</v>
          </cell>
          <cell r="G16" t="str">
            <v>F</v>
          </cell>
          <cell r="H16" t="str">
            <v>28-084221B58</v>
          </cell>
          <cell r="I16" t="str">
            <v>21/03/1983</v>
          </cell>
          <cell r="J16" t="str">
            <v>01/10/2009</v>
          </cell>
          <cell r="K16" t="str">
            <v>01/10/2009</v>
          </cell>
          <cell r="L16">
            <v>39.4</v>
          </cell>
          <cell r="M16">
            <v>66.98</v>
          </cell>
          <cell r="N16">
            <v>788.04</v>
          </cell>
        </row>
        <row r="17">
          <cell r="B17">
            <v>9112203</v>
          </cell>
          <cell r="C17" t="str">
            <v>NCUBE MONICA</v>
          </cell>
          <cell r="D17" t="str">
            <v>MONICA</v>
          </cell>
          <cell r="E17" t="str">
            <v>M</v>
          </cell>
          <cell r="F17">
            <v>801</v>
          </cell>
          <cell r="G17" t="str">
            <v>F</v>
          </cell>
          <cell r="H17" t="str">
            <v>08 549528P 53</v>
          </cell>
          <cell r="I17" t="str">
            <v>10/04/1969</v>
          </cell>
          <cell r="J17" t="str">
            <v>15/12/1991</v>
          </cell>
          <cell r="K17" t="str">
            <v>01/07/2004</v>
          </cell>
          <cell r="L17">
            <v>27.39</v>
          </cell>
          <cell r="M17">
            <v>46.56</v>
          </cell>
          <cell r="N17">
            <v>547.78</v>
          </cell>
        </row>
        <row r="18">
          <cell r="B18">
            <v>1301007</v>
          </cell>
          <cell r="C18" t="str">
            <v>MOYO MTOKOZISI</v>
          </cell>
          <cell r="D18" t="str">
            <v>MTOKOZISI</v>
          </cell>
          <cell r="E18" t="str">
            <v>M.M</v>
          </cell>
          <cell r="F18">
            <v>801</v>
          </cell>
          <cell r="G18" t="str">
            <v>M</v>
          </cell>
          <cell r="H18" t="str">
            <v>08-831287Z 28</v>
          </cell>
          <cell r="I18" t="str">
            <v>04/04/1988</v>
          </cell>
          <cell r="J18" t="str">
            <v>14/01/2013</v>
          </cell>
          <cell r="K18" t="str">
            <v>00/00/0000</v>
          </cell>
          <cell r="L18">
            <v>30.6</v>
          </cell>
          <cell r="M18">
            <v>52.02</v>
          </cell>
          <cell r="N18">
            <v>612</v>
          </cell>
        </row>
        <row r="19">
          <cell r="B19">
            <v>1511007</v>
          </cell>
          <cell r="C19" t="str">
            <v>MUFAKOSE NEVER</v>
          </cell>
          <cell r="D19" t="str">
            <v>NEVER</v>
          </cell>
          <cell r="E19" t="str">
            <v>N</v>
          </cell>
          <cell r="F19">
            <v>801</v>
          </cell>
          <cell r="G19" t="str">
            <v>M</v>
          </cell>
          <cell r="H19" t="str">
            <v>80-039458K80</v>
          </cell>
          <cell r="I19">
            <v>27878</v>
          </cell>
          <cell r="J19">
            <v>42309</v>
          </cell>
          <cell r="K19">
            <v>42309</v>
          </cell>
          <cell r="L19">
            <v>43.16</v>
          </cell>
          <cell r="M19">
            <v>73.36</v>
          </cell>
          <cell r="N19">
            <v>863.11</v>
          </cell>
        </row>
        <row r="20">
          <cell r="B20">
            <v>802315</v>
          </cell>
          <cell r="C20" t="str">
            <v>SITHOLE NKOSANA</v>
          </cell>
          <cell r="D20" t="str">
            <v>NKOSANA</v>
          </cell>
          <cell r="E20" t="str">
            <v>N</v>
          </cell>
          <cell r="F20">
            <v>801</v>
          </cell>
          <cell r="G20" t="str">
            <v>M</v>
          </cell>
          <cell r="H20" t="str">
            <v>08-685492B39</v>
          </cell>
          <cell r="I20" t="str">
            <v>10/03/1972</v>
          </cell>
          <cell r="J20" t="str">
            <v>01/02/2008</v>
          </cell>
          <cell r="K20" t="str">
            <v>01/02/2008</v>
          </cell>
          <cell r="L20">
            <v>136.38999999999999</v>
          </cell>
          <cell r="M20">
            <v>231.87</v>
          </cell>
          <cell r="N20">
            <v>2727.86</v>
          </cell>
        </row>
        <row r="21">
          <cell r="B21">
            <v>902161</v>
          </cell>
          <cell r="C21" t="str">
            <v>SIBANDA NOKUTHULA</v>
          </cell>
          <cell r="D21" t="str">
            <v>NOKUTHULA</v>
          </cell>
          <cell r="E21" t="str">
            <v>N</v>
          </cell>
          <cell r="F21">
            <v>801</v>
          </cell>
          <cell r="G21" t="str">
            <v>F</v>
          </cell>
          <cell r="H21" t="str">
            <v>21-032453L21</v>
          </cell>
          <cell r="I21" t="str">
            <v>04/05/1977</v>
          </cell>
          <cell r="J21" t="str">
            <v>01/02/2009</v>
          </cell>
          <cell r="K21" t="str">
            <v>01/02/2009</v>
          </cell>
          <cell r="L21">
            <v>35.69</v>
          </cell>
          <cell r="M21">
            <v>60.67</v>
          </cell>
          <cell r="N21">
            <v>713.78</v>
          </cell>
        </row>
        <row r="22">
          <cell r="B22">
            <v>1907035</v>
          </cell>
          <cell r="C22" t="str">
            <v>MUREMBENI NOLLEEN</v>
          </cell>
          <cell r="D22" t="str">
            <v>NOLLEEN</v>
          </cell>
          <cell r="E22" t="str">
            <v>N</v>
          </cell>
          <cell r="F22">
            <v>801</v>
          </cell>
          <cell r="G22" t="str">
            <v>F</v>
          </cell>
          <cell r="H22" t="str">
            <v>63-1522140H 32</v>
          </cell>
          <cell r="I22">
            <v>34800</v>
          </cell>
          <cell r="J22">
            <v>43647</v>
          </cell>
          <cell r="K22">
            <v>43647</v>
          </cell>
          <cell r="L22">
            <v>18.899999999999999</v>
          </cell>
          <cell r="M22">
            <v>32.130000000000003</v>
          </cell>
          <cell r="N22">
            <v>378</v>
          </cell>
        </row>
        <row r="23">
          <cell r="B23">
            <v>309203</v>
          </cell>
          <cell r="C23" t="str">
            <v>BHEBHE NORMAN</v>
          </cell>
          <cell r="D23" t="str">
            <v>NORMAN</v>
          </cell>
          <cell r="E23" t="str">
            <v>N</v>
          </cell>
          <cell r="F23">
            <v>801</v>
          </cell>
          <cell r="G23" t="str">
            <v>M</v>
          </cell>
          <cell r="H23" t="str">
            <v>08-772106X70</v>
          </cell>
          <cell r="I23" t="str">
            <v>02/12/1982</v>
          </cell>
          <cell r="J23" t="str">
            <v>01/10/2002</v>
          </cell>
          <cell r="K23" t="str">
            <v>01/08/2006</v>
          </cell>
          <cell r="L23">
            <v>133.80000000000001</v>
          </cell>
          <cell r="M23">
            <v>227.45</v>
          </cell>
          <cell r="N23">
            <v>2675.9</v>
          </cell>
        </row>
        <row r="24">
          <cell r="B24">
            <v>804070</v>
          </cell>
          <cell r="C24" t="str">
            <v>KHUMALO SIDUDUZIWE</v>
          </cell>
          <cell r="D24" t="str">
            <v>SIDUDUZIWE</v>
          </cell>
          <cell r="E24" t="str">
            <v>S</v>
          </cell>
          <cell r="F24">
            <v>801</v>
          </cell>
          <cell r="G24" t="str">
            <v>F</v>
          </cell>
          <cell r="H24" t="str">
            <v>63-1229282J73</v>
          </cell>
          <cell r="I24" t="str">
            <v>04/11/1982</v>
          </cell>
          <cell r="J24" t="str">
            <v>01/04/2008</v>
          </cell>
          <cell r="K24" t="str">
            <v>01/04/2008</v>
          </cell>
          <cell r="L24">
            <v>27.39</v>
          </cell>
          <cell r="M24">
            <v>46.56</v>
          </cell>
          <cell r="N24">
            <v>547.78</v>
          </cell>
        </row>
        <row r="25">
          <cell r="B25">
            <v>9403042</v>
          </cell>
          <cell r="C25" t="str">
            <v>NCUBE SIFELANI</v>
          </cell>
          <cell r="D25" t="str">
            <v>SIFELANI</v>
          </cell>
          <cell r="E25" t="str">
            <v>S</v>
          </cell>
          <cell r="F25">
            <v>801</v>
          </cell>
          <cell r="G25" t="str">
            <v>M</v>
          </cell>
          <cell r="H25" t="str">
            <v>03 067799N 08</v>
          </cell>
          <cell r="I25" t="str">
            <v>27/09/1969</v>
          </cell>
          <cell r="J25" t="str">
            <v>01/03/1994</v>
          </cell>
          <cell r="K25" t="str">
            <v>01/10/2005</v>
          </cell>
          <cell r="L25">
            <v>153.51</v>
          </cell>
          <cell r="M25">
            <v>260.97000000000003</v>
          </cell>
          <cell r="N25">
            <v>3070.23</v>
          </cell>
        </row>
        <row r="26">
          <cell r="B26">
            <v>807231</v>
          </cell>
          <cell r="C26" t="str">
            <v>MTHETHWA SILETHEMBA</v>
          </cell>
          <cell r="D26" t="str">
            <v>SILETHEMBA</v>
          </cell>
          <cell r="E26" t="str">
            <v>S</v>
          </cell>
          <cell r="F26">
            <v>801</v>
          </cell>
          <cell r="G26" t="str">
            <v>F</v>
          </cell>
          <cell r="H26" t="str">
            <v>08-817522M41</v>
          </cell>
          <cell r="I26" t="str">
            <v>12/02/1987</v>
          </cell>
          <cell r="J26" t="str">
            <v>01/07/2008</v>
          </cell>
          <cell r="K26" t="str">
            <v>01/07/2008</v>
          </cell>
          <cell r="L26">
            <v>132.41999999999999</v>
          </cell>
          <cell r="M26">
            <v>225.11</v>
          </cell>
          <cell r="N26">
            <v>2648.41</v>
          </cell>
        </row>
        <row r="27">
          <cell r="B27">
            <v>1505084</v>
          </cell>
          <cell r="C27" t="str">
            <v>SAUNGWEME</v>
          </cell>
          <cell r="D27" t="str">
            <v>TARIRO</v>
          </cell>
          <cell r="E27" t="str">
            <v>T</v>
          </cell>
          <cell r="F27">
            <v>801</v>
          </cell>
          <cell r="G27" t="str">
            <v>F</v>
          </cell>
          <cell r="H27" t="str">
            <v>08-2124498H 75</v>
          </cell>
          <cell r="I27" t="str">
            <v>08/03/1991</v>
          </cell>
          <cell r="J27" t="str">
            <v>01/05/2015</v>
          </cell>
          <cell r="K27" t="str">
            <v>00/00/0000</v>
          </cell>
          <cell r="L27">
            <v>28.8</v>
          </cell>
          <cell r="M27">
            <v>48.96</v>
          </cell>
          <cell r="N27">
            <v>576</v>
          </cell>
        </row>
        <row r="28">
          <cell r="B28">
            <v>504021</v>
          </cell>
          <cell r="C28" t="str">
            <v>TANYANYIWA TATENDA</v>
          </cell>
          <cell r="D28" t="str">
            <v>TATENDA</v>
          </cell>
          <cell r="E28" t="str">
            <v>T</v>
          </cell>
          <cell r="F28">
            <v>801</v>
          </cell>
          <cell r="G28" t="str">
            <v>F</v>
          </cell>
          <cell r="H28" t="str">
            <v>08-727717Y67</v>
          </cell>
          <cell r="I28" t="str">
            <v>26/11/1978</v>
          </cell>
          <cell r="J28" t="str">
            <v>26/04/2005</v>
          </cell>
          <cell r="K28" t="str">
            <v>01/05/2005</v>
          </cell>
          <cell r="L28">
            <v>63</v>
          </cell>
          <cell r="M28">
            <v>107.1</v>
          </cell>
          <cell r="N28">
            <v>1260</v>
          </cell>
        </row>
        <row r="29">
          <cell r="B29">
            <v>1705007</v>
          </cell>
          <cell r="C29" t="str">
            <v>SIGAUKE TOMMY</v>
          </cell>
          <cell r="D29" t="str">
            <v>TOMMY</v>
          </cell>
          <cell r="E29" t="str">
            <v>T</v>
          </cell>
          <cell r="F29">
            <v>801</v>
          </cell>
          <cell r="G29" t="str">
            <v>M</v>
          </cell>
          <cell r="H29" t="str">
            <v>84-029106J 13</v>
          </cell>
          <cell r="I29" t="str">
            <v>19/02/1987</v>
          </cell>
          <cell r="J29" t="str">
            <v>19/04/2017</v>
          </cell>
          <cell r="K29" t="str">
            <v>01/05/2017</v>
          </cell>
          <cell r="L29">
            <v>63</v>
          </cell>
          <cell r="M29">
            <v>107.1</v>
          </cell>
          <cell r="N29">
            <v>1260</v>
          </cell>
        </row>
        <row r="30">
          <cell r="B30">
            <v>1309021</v>
          </cell>
          <cell r="C30" t="str">
            <v>DUBE TREVOR</v>
          </cell>
          <cell r="D30" t="str">
            <v>TREVOR</v>
          </cell>
          <cell r="E30" t="str">
            <v>T</v>
          </cell>
          <cell r="F30">
            <v>801</v>
          </cell>
          <cell r="G30" t="str">
            <v>M</v>
          </cell>
          <cell r="H30" t="str">
            <v>28-057432H 28</v>
          </cell>
          <cell r="I30" t="str">
            <v>23/09/1965</v>
          </cell>
          <cell r="J30" t="str">
            <v>16/09/2013</v>
          </cell>
          <cell r="K30" t="str">
            <v>00/00/0000</v>
          </cell>
          <cell r="L30">
            <v>141.74</v>
          </cell>
          <cell r="M30">
            <v>240.96</v>
          </cell>
          <cell r="N30">
            <v>2834.83</v>
          </cell>
        </row>
        <row r="31">
          <cell r="B31">
            <v>1802063</v>
          </cell>
          <cell r="C31" t="str">
            <v>BWANYA</v>
          </cell>
          <cell r="D31" t="str">
            <v>TSITSI</v>
          </cell>
          <cell r="E31" t="str">
            <v>T</v>
          </cell>
          <cell r="F31">
            <v>801</v>
          </cell>
          <cell r="G31" t="str">
            <v>F</v>
          </cell>
          <cell r="H31" t="str">
            <v>58-280467H 58</v>
          </cell>
          <cell r="I31" t="str">
            <v>25/06/1993</v>
          </cell>
          <cell r="J31" t="str">
            <v>08/02/2018</v>
          </cell>
          <cell r="K31" t="str">
            <v>08/02/2018</v>
          </cell>
          <cell r="L31">
            <v>19.2</v>
          </cell>
          <cell r="M31">
            <v>32.64</v>
          </cell>
          <cell r="N31">
            <v>384</v>
          </cell>
        </row>
        <row r="32">
          <cell r="B32">
            <v>402028</v>
          </cell>
          <cell r="C32" t="str">
            <v>NYANGANI WITNESS</v>
          </cell>
          <cell r="D32" t="str">
            <v>WITNESS</v>
          </cell>
          <cell r="E32" t="str">
            <v>W</v>
          </cell>
          <cell r="F32">
            <v>801</v>
          </cell>
          <cell r="G32" t="str">
            <v>M</v>
          </cell>
          <cell r="H32" t="str">
            <v>13-184715L75</v>
          </cell>
          <cell r="I32" t="str">
            <v>02/02/1984</v>
          </cell>
          <cell r="J32" t="str">
            <v>26/01/2004</v>
          </cell>
          <cell r="K32" t="str">
            <v>01/04/2008</v>
          </cell>
          <cell r="L32">
            <v>25.2</v>
          </cell>
          <cell r="M32">
            <v>42.84</v>
          </cell>
          <cell r="N32">
            <v>504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"/>
    </sheetNames>
    <sheetDataSet>
      <sheetData sheetId="0" refreshError="1">
        <row r="10">
          <cell r="A10">
            <v>309203</v>
          </cell>
          <cell r="B10" t="str">
            <v>BHEBHE NORMAN</v>
          </cell>
          <cell r="C10" t="str">
            <v>NORMAN</v>
          </cell>
          <cell r="D10" t="str">
            <v>N</v>
          </cell>
          <cell r="E10">
            <v>801</v>
          </cell>
          <cell r="F10" t="str">
            <v>08-772106X70</v>
          </cell>
          <cell r="G10" t="str">
            <v>M</v>
          </cell>
          <cell r="H10">
            <v>30287</v>
          </cell>
          <cell r="I10">
            <v>37530</v>
          </cell>
          <cell r="J10">
            <v>38930</v>
          </cell>
          <cell r="K10">
            <v>5512.91</v>
          </cell>
          <cell r="L10">
            <v>275.64999999999998</v>
          </cell>
          <cell r="M10">
            <v>468.6</v>
          </cell>
          <cell r="N10">
            <v>0</v>
          </cell>
        </row>
        <row r="11">
          <cell r="A11">
            <v>1802063</v>
          </cell>
          <cell r="B11" t="str">
            <v>BWANYA TSITSI PRINCE</v>
          </cell>
          <cell r="C11" t="str">
            <v>TSITSI PRINCESS</v>
          </cell>
          <cell r="D11" t="str">
            <v>T.P</v>
          </cell>
          <cell r="E11">
            <v>801</v>
          </cell>
          <cell r="F11" t="str">
            <v>58-280467H58</v>
          </cell>
          <cell r="G11" t="str">
            <v>F</v>
          </cell>
          <cell r="H11">
            <v>34145</v>
          </cell>
          <cell r="I11">
            <v>43139</v>
          </cell>
          <cell r="J11">
            <v>43139</v>
          </cell>
          <cell r="K11">
            <v>384</v>
          </cell>
          <cell r="L11">
            <v>19.2</v>
          </cell>
          <cell r="M11">
            <v>32.64</v>
          </cell>
          <cell r="N11">
            <v>0</v>
          </cell>
        </row>
        <row r="12">
          <cell r="A12">
            <v>1309021</v>
          </cell>
          <cell r="B12" t="str">
            <v>DUBE TREVOR</v>
          </cell>
          <cell r="D12" t="str">
            <v>T</v>
          </cell>
          <cell r="E12">
            <v>801</v>
          </cell>
          <cell r="F12" t="str">
            <v>28-057432H28</v>
          </cell>
          <cell r="G12" t="str">
            <v>M</v>
          </cell>
          <cell r="H12">
            <v>24008</v>
          </cell>
          <cell r="I12">
            <v>41533</v>
          </cell>
          <cell r="J12">
            <v>41534</v>
          </cell>
          <cell r="K12">
            <v>0</v>
          </cell>
          <cell r="L12">
            <v>0</v>
          </cell>
          <cell r="M12">
            <v>0</v>
          </cell>
          <cell r="N12">
            <v>198.44</v>
          </cell>
        </row>
        <row r="13">
          <cell r="A13">
            <v>303014</v>
          </cell>
          <cell r="B13" t="str">
            <v>GUCHU GRACE</v>
          </cell>
          <cell r="C13" t="str">
            <v>GRACE</v>
          </cell>
          <cell r="D13" t="str">
            <v>G</v>
          </cell>
          <cell r="E13">
            <v>801</v>
          </cell>
          <cell r="F13" t="str">
            <v>08-616484S26</v>
          </cell>
          <cell r="G13" t="str">
            <v>F</v>
          </cell>
          <cell r="H13">
            <v>27555</v>
          </cell>
          <cell r="I13">
            <v>37662</v>
          </cell>
          <cell r="J13">
            <v>37681</v>
          </cell>
          <cell r="K13">
            <v>630</v>
          </cell>
          <cell r="L13">
            <v>31.5</v>
          </cell>
          <cell r="M13">
            <v>53.55</v>
          </cell>
          <cell r="N13">
            <v>0</v>
          </cell>
        </row>
        <row r="14">
          <cell r="A14">
            <v>804070</v>
          </cell>
          <cell r="B14" t="str">
            <v>KHUMALO SIDUDUZIWE</v>
          </cell>
          <cell r="C14" t="str">
            <v>SIDUDUZIWE</v>
          </cell>
          <cell r="D14" t="str">
            <v>S</v>
          </cell>
          <cell r="E14">
            <v>801</v>
          </cell>
          <cell r="F14" t="str">
            <v>63-1229282J73</v>
          </cell>
          <cell r="G14" t="str">
            <v>F</v>
          </cell>
          <cell r="H14">
            <v>30259</v>
          </cell>
          <cell r="I14">
            <v>39539</v>
          </cell>
          <cell r="J14">
            <v>39539</v>
          </cell>
          <cell r="K14">
            <v>547.78</v>
          </cell>
          <cell r="L14">
            <v>27.39</v>
          </cell>
          <cell r="M14">
            <v>46.56</v>
          </cell>
          <cell r="N14">
            <v>0</v>
          </cell>
        </row>
        <row r="15">
          <cell r="A15">
            <v>2002042</v>
          </cell>
          <cell r="B15" t="str">
            <v>KONDOWE</v>
          </cell>
          <cell r="C15" t="str">
            <v>LUCKY</v>
          </cell>
          <cell r="D15" t="str">
            <v>L</v>
          </cell>
          <cell r="E15">
            <v>801</v>
          </cell>
          <cell r="F15" t="str">
            <v>08-579212E08</v>
          </cell>
          <cell r="G15" t="str">
            <v>M</v>
          </cell>
          <cell r="H15">
            <v>25333</v>
          </cell>
          <cell r="I15">
            <v>43862</v>
          </cell>
          <cell r="J15">
            <v>43863</v>
          </cell>
          <cell r="K15">
            <v>577.79999999999995</v>
          </cell>
          <cell r="L15">
            <v>28.89</v>
          </cell>
          <cell r="M15">
            <v>49.11</v>
          </cell>
          <cell r="N15">
            <v>0</v>
          </cell>
        </row>
        <row r="16">
          <cell r="A16">
            <v>910007</v>
          </cell>
          <cell r="B16" t="str">
            <v>MAODZWA MAUREEN</v>
          </cell>
          <cell r="C16" t="str">
            <v>MAUREEN</v>
          </cell>
          <cell r="D16" t="str">
            <v>M</v>
          </cell>
          <cell r="E16">
            <v>801</v>
          </cell>
          <cell r="F16" t="str">
            <v>28-084221B58</v>
          </cell>
          <cell r="G16" t="str">
            <v>F</v>
          </cell>
          <cell r="H16">
            <v>30396</v>
          </cell>
          <cell r="I16">
            <v>40087</v>
          </cell>
          <cell r="J16">
            <v>40087</v>
          </cell>
          <cell r="K16">
            <v>0</v>
          </cell>
          <cell r="L16">
            <v>0</v>
          </cell>
          <cell r="M16">
            <v>0</v>
          </cell>
          <cell r="N16">
            <v>285.73</v>
          </cell>
        </row>
        <row r="17">
          <cell r="A17">
            <v>1212042</v>
          </cell>
          <cell r="B17" t="str">
            <v>MASUKUME GERTRUDE S</v>
          </cell>
          <cell r="C17" t="str">
            <v>GETRUDE SALLY</v>
          </cell>
          <cell r="D17" t="str">
            <v>G.S</v>
          </cell>
          <cell r="E17">
            <v>801</v>
          </cell>
          <cell r="F17" t="str">
            <v>08-875722Y13</v>
          </cell>
          <cell r="G17" t="str">
            <v>F</v>
          </cell>
          <cell r="H17">
            <v>32889</v>
          </cell>
          <cell r="I17">
            <v>41244</v>
          </cell>
          <cell r="J17">
            <v>42278</v>
          </cell>
          <cell r="K17">
            <v>576</v>
          </cell>
          <cell r="L17">
            <v>28.8</v>
          </cell>
          <cell r="M17">
            <v>48.96</v>
          </cell>
          <cell r="N17">
            <v>0</v>
          </cell>
        </row>
        <row r="18">
          <cell r="A18">
            <v>406035</v>
          </cell>
          <cell r="B18" t="str">
            <v>MOYO EPHRAIM</v>
          </cell>
          <cell r="C18" t="str">
            <v>EPHRAIM</v>
          </cell>
          <cell r="D18" t="str">
            <v>E</v>
          </cell>
          <cell r="E18">
            <v>801</v>
          </cell>
          <cell r="F18" t="str">
            <v>28-070449G28</v>
          </cell>
          <cell r="G18" t="str">
            <v>M</v>
          </cell>
          <cell r="H18">
            <v>27010</v>
          </cell>
          <cell r="I18">
            <v>38139</v>
          </cell>
          <cell r="J18">
            <v>38139</v>
          </cell>
          <cell r="K18">
            <v>509.61</v>
          </cell>
          <cell r="L18">
            <v>25.48</v>
          </cell>
          <cell r="M18">
            <v>43.32</v>
          </cell>
          <cell r="N18">
            <v>0</v>
          </cell>
        </row>
        <row r="19">
          <cell r="A19">
            <v>1301007</v>
          </cell>
          <cell r="B19" t="str">
            <v>MOYO MTOKOZISI</v>
          </cell>
          <cell r="D19" t="str">
            <v>M.M</v>
          </cell>
          <cell r="E19">
            <v>801</v>
          </cell>
          <cell r="F19" t="str">
            <v>08-831287Z28</v>
          </cell>
          <cell r="G19" t="str">
            <v>M</v>
          </cell>
          <cell r="H19">
            <v>32237</v>
          </cell>
          <cell r="I19">
            <v>41288</v>
          </cell>
          <cell r="J19">
            <v>41289</v>
          </cell>
          <cell r="K19">
            <v>0</v>
          </cell>
          <cell r="L19">
            <v>0</v>
          </cell>
          <cell r="M19">
            <v>0</v>
          </cell>
          <cell r="N19">
            <v>21.42</v>
          </cell>
        </row>
        <row r="20">
          <cell r="A20">
            <v>807231</v>
          </cell>
          <cell r="B20" t="str">
            <v>MTHETHWA SILETHEMBA</v>
          </cell>
          <cell r="C20" t="str">
            <v>SILETHEMBA</v>
          </cell>
          <cell r="D20" t="str">
            <v>S</v>
          </cell>
          <cell r="E20">
            <v>801</v>
          </cell>
          <cell r="F20" t="str">
            <v>08-817522M41</v>
          </cell>
          <cell r="G20" t="str">
            <v>F</v>
          </cell>
          <cell r="H20">
            <v>31820</v>
          </cell>
          <cell r="I20">
            <v>39630</v>
          </cell>
          <cell r="J20">
            <v>39630</v>
          </cell>
          <cell r="K20">
            <v>0</v>
          </cell>
          <cell r="L20">
            <v>0</v>
          </cell>
          <cell r="M20">
            <v>0</v>
          </cell>
          <cell r="N20">
            <v>185.41</v>
          </cell>
        </row>
        <row r="21">
          <cell r="A21">
            <v>1511007</v>
          </cell>
          <cell r="B21" t="str">
            <v>MUFAKOSE NEVER</v>
          </cell>
          <cell r="D21" t="str">
            <v>N</v>
          </cell>
          <cell r="E21">
            <v>801</v>
          </cell>
          <cell r="F21" t="str">
            <v>80-039458K80</v>
          </cell>
          <cell r="G21" t="str">
            <v>M</v>
          </cell>
          <cell r="H21">
            <v>27878</v>
          </cell>
          <cell r="I21">
            <v>42309</v>
          </cell>
          <cell r="J21">
            <v>42309</v>
          </cell>
          <cell r="K21">
            <v>863.11</v>
          </cell>
          <cell r="L21">
            <v>43.16</v>
          </cell>
          <cell r="M21">
            <v>73.36</v>
          </cell>
          <cell r="N21">
            <v>0</v>
          </cell>
        </row>
        <row r="22">
          <cell r="A22">
            <v>305217</v>
          </cell>
          <cell r="B22" t="str">
            <v>MUPEZANI FLORENCE</v>
          </cell>
          <cell r="C22" t="str">
            <v>FLORENCE</v>
          </cell>
          <cell r="D22" t="str">
            <v>F</v>
          </cell>
          <cell r="E22">
            <v>801</v>
          </cell>
          <cell r="F22" t="str">
            <v>08-754042M70</v>
          </cell>
          <cell r="G22" t="str">
            <v>F</v>
          </cell>
          <cell r="H22">
            <v>29565</v>
          </cell>
          <cell r="I22">
            <v>37706</v>
          </cell>
          <cell r="J22">
            <v>38930</v>
          </cell>
          <cell r="K22">
            <v>0</v>
          </cell>
          <cell r="L22">
            <v>0</v>
          </cell>
          <cell r="M22">
            <v>0</v>
          </cell>
          <cell r="N22">
            <v>196.68</v>
          </cell>
        </row>
        <row r="23">
          <cell r="A23">
            <v>1907035</v>
          </cell>
          <cell r="B23" t="str">
            <v>MUREMBENI NOLLEEN</v>
          </cell>
          <cell r="D23" t="str">
            <v>N</v>
          </cell>
          <cell r="E23">
            <v>801</v>
          </cell>
          <cell r="F23" t="str">
            <v>63-1522140H32</v>
          </cell>
          <cell r="G23" t="str">
            <v>F</v>
          </cell>
          <cell r="H23">
            <v>34800</v>
          </cell>
          <cell r="I23">
            <v>43647</v>
          </cell>
          <cell r="J23">
            <v>43647</v>
          </cell>
          <cell r="K23">
            <v>378</v>
          </cell>
          <cell r="L23">
            <v>18.899999999999999</v>
          </cell>
          <cell r="M23">
            <v>32.130000000000003</v>
          </cell>
          <cell r="N23">
            <v>0</v>
          </cell>
        </row>
        <row r="24">
          <cell r="A24">
            <v>9801245</v>
          </cell>
          <cell r="B24" t="str">
            <v>MURWIRA JOSEPH</v>
          </cell>
          <cell r="C24" t="str">
            <v>JOSEPH</v>
          </cell>
          <cell r="D24" t="str">
            <v>J</v>
          </cell>
          <cell r="E24">
            <v>801</v>
          </cell>
          <cell r="F24" t="str">
            <v>42-109641Y42</v>
          </cell>
          <cell r="G24" t="str">
            <v>M</v>
          </cell>
          <cell r="H24">
            <v>24176</v>
          </cell>
          <cell r="I24">
            <v>32357</v>
          </cell>
          <cell r="J24">
            <v>39264</v>
          </cell>
          <cell r="K24">
            <v>0</v>
          </cell>
          <cell r="L24">
            <v>0</v>
          </cell>
          <cell r="M24">
            <v>0</v>
          </cell>
          <cell r="N24">
            <v>16.25</v>
          </cell>
        </row>
        <row r="25">
          <cell r="A25">
            <v>302287</v>
          </cell>
          <cell r="B25" t="str">
            <v>MUSEKA CLETOS</v>
          </cell>
          <cell r="C25" t="str">
            <v>CLETOS</v>
          </cell>
          <cell r="D25" t="str">
            <v>C</v>
          </cell>
          <cell r="E25">
            <v>801</v>
          </cell>
          <cell r="F25" t="str">
            <v>83 028075G 83</v>
          </cell>
          <cell r="G25" t="str">
            <v>M</v>
          </cell>
          <cell r="H25">
            <v>24991</v>
          </cell>
          <cell r="I25">
            <v>37349</v>
          </cell>
          <cell r="J25">
            <v>39052</v>
          </cell>
          <cell r="K25">
            <v>5297.35</v>
          </cell>
          <cell r="L25">
            <v>264.87</v>
          </cell>
          <cell r="M25">
            <v>450.27</v>
          </cell>
          <cell r="N25">
            <v>0</v>
          </cell>
        </row>
        <row r="26">
          <cell r="A26">
            <v>9112203</v>
          </cell>
          <cell r="B26" t="str">
            <v>NCUBE MONICA</v>
          </cell>
          <cell r="C26" t="str">
            <v>MONICA</v>
          </cell>
          <cell r="D26" t="str">
            <v>M</v>
          </cell>
          <cell r="E26">
            <v>801</v>
          </cell>
          <cell r="F26" t="str">
            <v>08 549528P 53</v>
          </cell>
          <cell r="G26" t="str">
            <v>F</v>
          </cell>
          <cell r="H26">
            <v>25303</v>
          </cell>
          <cell r="I26">
            <v>33587</v>
          </cell>
          <cell r="J26">
            <v>38169</v>
          </cell>
          <cell r="K26">
            <v>547.78</v>
          </cell>
          <cell r="L26">
            <v>27.39</v>
          </cell>
          <cell r="M26">
            <v>46.56</v>
          </cell>
          <cell r="N26">
            <v>0</v>
          </cell>
        </row>
        <row r="27">
          <cell r="A27">
            <v>9403042</v>
          </cell>
          <cell r="B27" t="str">
            <v>NCUBE SIFELANI</v>
          </cell>
          <cell r="C27" t="str">
            <v>SIFELANI</v>
          </cell>
          <cell r="D27" t="str">
            <v>S</v>
          </cell>
          <cell r="E27">
            <v>801</v>
          </cell>
          <cell r="F27" t="str">
            <v>03 067799N 08</v>
          </cell>
          <cell r="G27" t="str">
            <v>M</v>
          </cell>
          <cell r="H27">
            <v>25473</v>
          </cell>
          <cell r="I27">
            <v>34394</v>
          </cell>
          <cell r="J27">
            <v>38626</v>
          </cell>
          <cell r="K27">
            <v>6141.08</v>
          </cell>
          <cell r="L27">
            <v>307.05</v>
          </cell>
          <cell r="M27">
            <v>521.99</v>
          </cell>
          <cell r="N27">
            <v>0</v>
          </cell>
        </row>
        <row r="28">
          <cell r="A28">
            <v>402028</v>
          </cell>
          <cell r="B28" t="str">
            <v>NYANGANI WITNESS</v>
          </cell>
          <cell r="C28" t="str">
            <v>WITNESS</v>
          </cell>
          <cell r="D28" t="str">
            <v>W</v>
          </cell>
          <cell r="E28">
            <v>801</v>
          </cell>
          <cell r="F28" t="str">
            <v>13-184715L75</v>
          </cell>
          <cell r="G28" t="str">
            <v>M</v>
          </cell>
          <cell r="H28">
            <v>30714</v>
          </cell>
          <cell r="I28">
            <v>38012</v>
          </cell>
          <cell r="J28">
            <v>39539</v>
          </cell>
          <cell r="K28">
            <v>504</v>
          </cell>
          <cell r="L28">
            <v>25.2</v>
          </cell>
          <cell r="M28">
            <v>42.84</v>
          </cell>
          <cell r="N28">
            <v>0</v>
          </cell>
        </row>
        <row r="29">
          <cell r="A29">
            <v>9108035</v>
          </cell>
          <cell r="B29" t="str">
            <v>NYAZENGA BERNARD</v>
          </cell>
          <cell r="C29" t="str">
            <v>BENARD</v>
          </cell>
          <cell r="D29" t="str">
            <v>B</v>
          </cell>
          <cell r="E29">
            <v>801</v>
          </cell>
          <cell r="F29" t="str">
            <v>42 140872V 42</v>
          </cell>
          <cell r="G29" t="str">
            <v>M</v>
          </cell>
          <cell r="H29">
            <v>26598</v>
          </cell>
          <cell r="I29">
            <v>33471</v>
          </cell>
          <cell r="J29">
            <v>39295</v>
          </cell>
          <cell r="K29">
            <v>0</v>
          </cell>
          <cell r="L29">
            <v>0</v>
          </cell>
          <cell r="M29">
            <v>0</v>
          </cell>
          <cell r="N29">
            <v>12.06</v>
          </cell>
        </row>
        <row r="30">
          <cell r="A30">
            <v>1077</v>
          </cell>
          <cell r="B30" t="str">
            <v>SIBANDA ABIGAIL</v>
          </cell>
          <cell r="C30" t="str">
            <v>ABIGAIL</v>
          </cell>
          <cell r="D30" t="str">
            <v>A</v>
          </cell>
          <cell r="E30">
            <v>801</v>
          </cell>
          <cell r="F30" t="str">
            <v>08 602328F 21</v>
          </cell>
          <cell r="G30" t="str">
            <v>F</v>
          </cell>
          <cell r="H30">
            <v>27245</v>
          </cell>
          <cell r="I30">
            <v>36526</v>
          </cell>
          <cell r="J30">
            <v>38412</v>
          </cell>
          <cell r="K30">
            <v>0</v>
          </cell>
          <cell r="L30">
            <v>0</v>
          </cell>
          <cell r="M30">
            <v>0</v>
          </cell>
          <cell r="N30">
            <v>358.23</v>
          </cell>
        </row>
        <row r="31">
          <cell r="A31">
            <v>9102049</v>
          </cell>
          <cell r="B31" t="str">
            <v>SIBANDA EVETHI</v>
          </cell>
          <cell r="C31" t="str">
            <v>EVETHI</v>
          </cell>
          <cell r="D31" t="str">
            <v>E</v>
          </cell>
          <cell r="E31">
            <v>801</v>
          </cell>
          <cell r="F31" t="str">
            <v>79 078013L 79</v>
          </cell>
          <cell r="G31" t="str">
            <v>F</v>
          </cell>
          <cell r="H31">
            <v>25461</v>
          </cell>
          <cell r="I31">
            <v>33270</v>
          </cell>
          <cell r="J31">
            <v>36951</v>
          </cell>
          <cell r="K31">
            <v>504</v>
          </cell>
          <cell r="L31">
            <v>25.2</v>
          </cell>
          <cell r="M31">
            <v>42.84</v>
          </cell>
          <cell r="N31">
            <v>0</v>
          </cell>
        </row>
        <row r="32">
          <cell r="A32">
            <v>902161</v>
          </cell>
          <cell r="B32" t="str">
            <v>SIBANDA NOKUTHULA</v>
          </cell>
          <cell r="C32" t="str">
            <v>NOKUTHULA</v>
          </cell>
          <cell r="D32" t="str">
            <v>N</v>
          </cell>
          <cell r="E32">
            <v>801</v>
          </cell>
          <cell r="F32" t="str">
            <v>21-032453L21</v>
          </cell>
          <cell r="G32" t="str">
            <v>F</v>
          </cell>
          <cell r="H32">
            <v>28249</v>
          </cell>
          <cell r="I32">
            <v>39845</v>
          </cell>
          <cell r="J32">
            <v>39845</v>
          </cell>
          <cell r="K32">
            <v>0</v>
          </cell>
          <cell r="L32">
            <v>0</v>
          </cell>
          <cell r="M32">
            <v>0</v>
          </cell>
          <cell r="N32">
            <v>24.98</v>
          </cell>
        </row>
        <row r="33">
          <cell r="A33">
            <v>1212105</v>
          </cell>
          <cell r="B33" t="str">
            <v>SIBANDA NOMALIZWE.L</v>
          </cell>
          <cell r="D33" t="str">
            <v>N.M</v>
          </cell>
          <cell r="E33">
            <v>801</v>
          </cell>
          <cell r="F33" t="str">
            <v>08-833222C27</v>
          </cell>
          <cell r="G33" t="str">
            <v>M</v>
          </cell>
          <cell r="H33">
            <v>31990</v>
          </cell>
          <cell r="I33">
            <v>41244</v>
          </cell>
          <cell r="J33">
            <v>41334</v>
          </cell>
          <cell r="K33">
            <v>936</v>
          </cell>
          <cell r="L33">
            <v>46.8</v>
          </cell>
          <cell r="M33">
            <v>79.56</v>
          </cell>
          <cell r="N33">
            <v>0</v>
          </cell>
        </row>
        <row r="34">
          <cell r="A34">
            <v>1705007</v>
          </cell>
          <cell r="B34" t="str">
            <v>SIGAUKE TOMMY</v>
          </cell>
          <cell r="C34" t="str">
            <v>TOMMY</v>
          </cell>
          <cell r="D34" t="str">
            <v>T</v>
          </cell>
          <cell r="E34">
            <v>801</v>
          </cell>
          <cell r="F34" t="str">
            <v>84-029106J13</v>
          </cell>
          <cell r="G34" t="str">
            <v>M</v>
          </cell>
          <cell r="H34">
            <v>31827</v>
          </cell>
          <cell r="I34">
            <v>42844</v>
          </cell>
          <cell r="J34">
            <v>42845</v>
          </cell>
          <cell r="K34">
            <v>0</v>
          </cell>
          <cell r="L34">
            <v>0</v>
          </cell>
          <cell r="M34">
            <v>0</v>
          </cell>
          <cell r="N34">
            <v>44.1</v>
          </cell>
        </row>
        <row r="35">
          <cell r="A35">
            <v>802315</v>
          </cell>
          <cell r="B35" t="str">
            <v>SITHOLE NKOSANA</v>
          </cell>
          <cell r="C35" t="str">
            <v>NKOSANA</v>
          </cell>
          <cell r="D35" t="str">
            <v>N</v>
          </cell>
          <cell r="E35">
            <v>801</v>
          </cell>
          <cell r="F35" t="str">
            <v>08-685492B39</v>
          </cell>
          <cell r="G35" t="str">
            <v>M</v>
          </cell>
          <cell r="H35">
            <v>26368</v>
          </cell>
          <cell r="I35">
            <v>39479</v>
          </cell>
          <cell r="J35">
            <v>39479</v>
          </cell>
          <cell r="K35">
            <v>5456.27</v>
          </cell>
          <cell r="L35">
            <v>272.81</v>
          </cell>
          <cell r="M35">
            <v>463.78</v>
          </cell>
          <cell r="N35">
            <v>0</v>
          </cell>
        </row>
        <row r="36">
          <cell r="A36">
            <v>706252</v>
          </cell>
          <cell r="B36" t="str">
            <v>TADERERA BLESSING</v>
          </cell>
          <cell r="C36" t="str">
            <v>BLESSING</v>
          </cell>
          <cell r="D36" t="str">
            <v>B</v>
          </cell>
          <cell r="E36">
            <v>801</v>
          </cell>
          <cell r="F36" t="str">
            <v>63-1127893D47</v>
          </cell>
          <cell r="G36" t="str">
            <v>F</v>
          </cell>
          <cell r="H36">
            <v>29362</v>
          </cell>
          <cell r="I36">
            <v>39234</v>
          </cell>
          <cell r="J36">
            <v>39234</v>
          </cell>
          <cell r="K36">
            <v>423.94</v>
          </cell>
          <cell r="L36">
            <v>21.2</v>
          </cell>
          <cell r="M36">
            <v>36.03</v>
          </cell>
          <cell r="N36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"/>
    </sheetNames>
    <sheetDataSet>
      <sheetData sheetId="0" refreshError="1">
        <row r="2">
          <cell r="B2">
            <v>303014</v>
          </cell>
          <cell r="C2" t="str">
            <v>GUCHU GRACE</v>
          </cell>
          <cell r="D2" t="str">
            <v>GRACE</v>
          </cell>
          <cell r="E2" t="str">
            <v>08-616484S26</v>
          </cell>
          <cell r="F2" t="str">
            <v>F</v>
          </cell>
          <cell r="G2">
            <v>27555</v>
          </cell>
          <cell r="H2">
            <v>37662</v>
          </cell>
          <cell r="I2">
            <v>37681</v>
          </cell>
          <cell r="J2">
            <v>693</v>
          </cell>
          <cell r="K2">
            <v>94.5</v>
          </cell>
          <cell r="L2">
            <v>160.65</v>
          </cell>
        </row>
        <row r="3">
          <cell r="B3">
            <v>902161</v>
          </cell>
          <cell r="C3" t="str">
            <v>SIBANDA NOKUTHULA</v>
          </cell>
          <cell r="D3" t="str">
            <v>NOKUTHULA</v>
          </cell>
          <cell r="E3" t="str">
            <v>21-032453L21</v>
          </cell>
          <cell r="F3" t="str">
            <v>F</v>
          </cell>
          <cell r="G3">
            <v>28249</v>
          </cell>
          <cell r="H3">
            <v>39845</v>
          </cell>
          <cell r="I3">
            <v>39845</v>
          </cell>
          <cell r="J3">
            <v>12264.29</v>
          </cell>
          <cell r="K3">
            <v>613.21</v>
          </cell>
          <cell r="L3">
            <v>1042.46</v>
          </cell>
        </row>
        <row r="4">
          <cell r="B4">
            <v>9108035</v>
          </cell>
          <cell r="C4" t="str">
            <v>NYAZENGA BERNARD</v>
          </cell>
          <cell r="D4" t="str">
            <v>BENARD</v>
          </cell>
          <cell r="E4" t="str">
            <v>42 140872V 42</v>
          </cell>
          <cell r="F4" t="str">
            <v>M</v>
          </cell>
          <cell r="G4">
            <v>26598</v>
          </cell>
          <cell r="H4">
            <v>33471</v>
          </cell>
          <cell r="I4">
            <v>39295</v>
          </cell>
          <cell r="J4">
            <v>14263.36</v>
          </cell>
          <cell r="K4">
            <v>713.17</v>
          </cell>
          <cell r="L4">
            <v>1212.3900000000001</v>
          </cell>
        </row>
        <row r="5">
          <cell r="B5">
            <v>309203</v>
          </cell>
          <cell r="C5" t="str">
            <v>BHEBHE NORMAN</v>
          </cell>
          <cell r="D5" t="str">
            <v>NORMAN</v>
          </cell>
          <cell r="E5" t="str">
            <v>08-772106X70</v>
          </cell>
          <cell r="F5" t="str">
            <v>M</v>
          </cell>
          <cell r="G5">
            <v>30287</v>
          </cell>
          <cell r="H5">
            <v>37530</v>
          </cell>
          <cell r="I5">
            <v>38930</v>
          </cell>
          <cell r="J5">
            <v>16718.21</v>
          </cell>
          <cell r="K5">
            <v>835.91</v>
          </cell>
          <cell r="L5">
            <v>1421.05</v>
          </cell>
        </row>
        <row r="6">
          <cell r="B6">
            <v>302287</v>
          </cell>
          <cell r="C6" t="str">
            <v>MUSEKA CLETOS</v>
          </cell>
          <cell r="D6" t="str">
            <v>CLETOS</v>
          </cell>
          <cell r="E6" t="str">
            <v>83 028075G 83</v>
          </cell>
          <cell r="F6" t="str">
            <v>M</v>
          </cell>
          <cell r="G6">
            <v>24991</v>
          </cell>
          <cell r="H6">
            <v>37349</v>
          </cell>
          <cell r="I6">
            <v>39052</v>
          </cell>
          <cell r="J6">
            <v>17311.59</v>
          </cell>
          <cell r="K6">
            <v>865.58</v>
          </cell>
          <cell r="L6">
            <v>1471.49</v>
          </cell>
        </row>
        <row r="7">
          <cell r="B7">
            <v>807231</v>
          </cell>
          <cell r="C7" t="str">
            <v>MTHETHWA SILETHEMBA</v>
          </cell>
          <cell r="D7" t="str">
            <v>SILETHEMBA</v>
          </cell>
          <cell r="E7" t="str">
            <v>08-817522M41</v>
          </cell>
          <cell r="F7" t="str">
            <v>F</v>
          </cell>
          <cell r="G7">
            <v>31820</v>
          </cell>
          <cell r="H7">
            <v>39630</v>
          </cell>
          <cell r="I7">
            <v>39630</v>
          </cell>
          <cell r="J7">
            <v>17311.59</v>
          </cell>
          <cell r="K7">
            <v>865.58</v>
          </cell>
          <cell r="L7">
            <v>1471.49</v>
          </cell>
        </row>
        <row r="8">
          <cell r="B8">
            <v>802315</v>
          </cell>
          <cell r="C8" t="str">
            <v>SITHOLE NKOSANA</v>
          </cell>
          <cell r="D8" t="str">
            <v>NKOSANA</v>
          </cell>
          <cell r="E8" t="str">
            <v>08-685492B39</v>
          </cell>
          <cell r="F8" t="str">
            <v>M</v>
          </cell>
          <cell r="G8">
            <v>26368</v>
          </cell>
          <cell r="H8">
            <v>39479</v>
          </cell>
          <cell r="I8">
            <v>39479</v>
          </cell>
          <cell r="J8">
            <v>17830.939999999999</v>
          </cell>
          <cell r="K8">
            <v>891.55</v>
          </cell>
          <cell r="L8">
            <v>1515.63</v>
          </cell>
        </row>
        <row r="9">
          <cell r="B9">
            <v>706252</v>
          </cell>
          <cell r="C9" t="str">
            <v>TADERERA BLESSING</v>
          </cell>
          <cell r="D9" t="str">
            <v>BLESSING</v>
          </cell>
          <cell r="E9" t="str">
            <v>63-1127893D47</v>
          </cell>
          <cell r="F9" t="str">
            <v>F</v>
          </cell>
          <cell r="G9">
            <v>29362</v>
          </cell>
          <cell r="H9">
            <v>39234</v>
          </cell>
          <cell r="I9">
            <v>39234</v>
          </cell>
          <cell r="J9">
            <v>18319.97</v>
          </cell>
          <cell r="K9">
            <v>916</v>
          </cell>
          <cell r="L9">
            <v>1557.2</v>
          </cell>
        </row>
        <row r="10">
          <cell r="B10">
            <v>1309021</v>
          </cell>
          <cell r="C10" t="str">
            <v>DUBE TREVOR</v>
          </cell>
          <cell r="E10" t="str">
            <v>28-057432H28</v>
          </cell>
          <cell r="F10" t="str">
            <v>M</v>
          </cell>
          <cell r="G10">
            <v>24008</v>
          </cell>
          <cell r="H10">
            <v>41533</v>
          </cell>
          <cell r="I10" t="str">
            <v>0000/00/00</v>
          </cell>
          <cell r="J10">
            <v>18530.12</v>
          </cell>
          <cell r="K10">
            <v>926.51</v>
          </cell>
          <cell r="L10">
            <v>1575.06</v>
          </cell>
        </row>
        <row r="11">
          <cell r="B11">
            <v>305217</v>
          </cell>
          <cell r="C11" t="str">
            <v>MUPEZANI FLORENCE</v>
          </cell>
          <cell r="D11" t="str">
            <v>FLORENCE</v>
          </cell>
          <cell r="E11" t="str">
            <v>08-754042M70</v>
          </cell>
          <cell r="F11" t="str">
            <v>F</v>
          </cell>
          <cell r="G11">
            <v>29565</v>
          </cell>
          <cell r="H11">
            <v>37706</v>
          </cell>
          <cell r="I11">
            <v>38930</v>
          </cell>
          <cell r="J11">
            <v>18916.84</v>
          </cell>
          <cell r="K11">
            <v>945.84</v>
          </cell>
          <cell r="L11">
            <v>1607.93</v>
          </cell>
        </row>
        <row r="12">
          <cell r="B12">
            <v>9801245</v>
          </cell>
          <cell r="C12" t="str">
            <v>MURWIRA JOSEPH</v>
          </cell>
          <cell r="D12" t="str">
            <v>JOSEPH</v>
          </cell>
          <cell r="E12" t="str">
            <v>42-109641Y42</v>
          </cell>
          <cell r="F12" t="str">
            <v>M</v>
          </cell>
          <cell r="G12">
            <v>24176</v>
          </cell>
          <cell r="H12">
            <v>32357</v>
          </cell>
          <cell r="I12">
            <v>39264</v>
          </cell>
          <cell r="J12">
            <v>20414.240000000002</v>
          </cell>
          <cell r="K12">
            <v>1020.71</v>
          </cell>
          <cell r="L12">
            <v>1735.21</v>
          </cell>
        </row>
        <row r="13">
          <cell r="B13">
            <v>9403042</v>
          </cell>
          <cell r="C13" t="str">
            <v>NCUBE SIFELANI</v>
          </cell>
          <cell r="D13" t="str">
            <v>SIFELANI</v>
          </cell>
          <cell r="E13" t="str">
            <v>03 067799N 08</v>
          </cell>
          <cell r="F13" t="str">
            <v>M</v>
          </cell>
          <cell r="G13">
            <v>25473</v>
          </cell>
          <cell r="H13">
            <v>34394</v>
          </cell>
          <cell r="I13">
            <v>38626</v>
          </cell>
          <cell r="J13">
            <v>20670.939999999999</v>
          </cell>
          <cell r="K13">
            <v>1033.55</v>
          </cell>
          <cell r="L13">
            <v>1757.03</v>
          </cell>
        </row>
        <row r="14">
          <cell r="B14">
            <v>406035</v>
          </cell>
          <cell r="C14" t="str">
            <v>MOYO EPHRAIM</v>
          </cell>
          <cell r="D14" t="str">
            <v>EPHRAIM</v>
          </cell>
          <cell r="E14" t="str">
            <v>28-070449G28</v>
          </cell>
          <cell r="F14" t="str">
            <v>M</v>
          </cell>
          <cell r="G14">
            <v>27010</v>
          </cell>
          <cell r="H14">
            <v>38139</v>
          </cell>
          <cell r="I14">
            <v>38139</v>
          </cell>
          <cell r="J14">
            <v>21951.59</v>
          </cell>
          <cell r="K14">
            <v>1097.58</v>
          </cell>
          <cell r="L14">
            <v>1865.89</v>
          </cell>
        </row>
        <row r="15">
          <cell r="B15">
            <v>402028</v>
          </cell>
          <cell r="C15" t="str">
            <v>NYANGANI WITNESS</v>
          </cell>
          <cell r="D15" t="str">
            <v>WITNESS</v>
          </cell>
          <cell r="E15" t="str">
            <v>13-184715L75</v>
          </cell>
          <cell r="F15" t="str">
            <v>M</v>
          </cell>
          <cell r="G15">
            <v>30714</v>
          </cell>
          <cell r="H15">
            <v>38012</v>
          </cell>
          <cell r="I15">
            <v>39539</v>
          </cell>
          <cell r="J15">
            <v>22044.73</v>
          </cell>
          <cell r="K15">
            <v>1102.24</v>
          </cell>
          <cell r="L15">
            <v>1873.8</v>
          </cell>
        </row>
        <row r="16">
          <cell r="B16">
            <v>9102049</v>
          </cell>
          <cell r="C16" t="str">
            <v>SIBANDA EVETHI</v>
          </cell>
          <cell r="D16" t="str">
            <v>EVETHI</v>
          </cell>
          <cell r="E16" t="str">
            <v>79 078013L 79</v>
          </cell>
          <cell r="F16" t="str">
            <v>F</v>
          </cell>
          <cell r="G16">
            <v>25461</v>
          </cell>
          <cell r="H16">
            <v>33270</v>
          </cell>
          <cell r="I16">
            <v>36951</v>
          </cell>
          <cell r="J16">
            <v>22092.61</v>
          </cell>
          <cell r="K16">
            <v>1104.6300000000001</v>
          </cell>
          <cell r="L16">
            <v>1877.87</v>
          </cell>
        </row>
        <row r="17">
          <cell r="B17">
            <v>804070</v>
          </cell>
          <cell r="C17" t="str">
            <v>KHUMALO SIDUDUZIWE</v>
          </cell>
          <cell r="D17" t="str">
            <v>SIDUDUZIWE</v>
          </cell>
          <cell r="E17" t="str">
            <v>63-1229282J73</v>
          </cell>
          <cell r="F17" t="str">
            <v>F</v>
          </cell>
          <cell r="G17">
            <v>30259</v>
          </cell>
          <cell r="H17">
            <v>39539</v>
          </cell>
          <cell r="I17">
            <v>39539</v>
          </cell>
          <cell r="J17">
            <v>23570.67</v>
          </cell>
          <cell r="K17">
            <v>1178.53</v>
          </cell>
          <cell r="L17">
            <v>2003.51</v>
          </cell>
        </row>
        <row r="18">
          <cell r="B18">
            <v>9112203</v>
          </cell>
          <cell r="C18" t="str">
            <v>NCUBE MONICA</v>
          </cell>
          <cell r="D18" t="str">
            <v>MONICA</v>
          </cell>
          <cell r="E18" t="str">
            <v>08 549528P 53</v>
          </cell>
          <cell r="F18" t="str">
            <v>F</v>
          </cell>
          <cell r="G18">
            <v>25303</v>
          </cell>
          <cell r="H18">
            <v>33587</v>
          </cell>
          <cell r="I18">
            <v>38169</v>
          </cell>
          <cell r="J18">
            <v>23570.67</v>
          </cell>
          <cell r="K18">
            <v>1178.53</v>
          </cell>
          <cell r="L18">
            <v>2003.51</v>
          </cell>
        </row>
        <row r="19">
          <cell r="B19">
            <v>1212042</v>
          </cell>
          <cell r="C19" t="str">
            <v>MASUKUME GERTRUDE S</v>
          </cell>
          <cell r="D19" t="str">
            <v>GETRUDE SALLY</v>
          </cell>
          <cell r="E19" t="str">
            <v>08-875722Y13</v>
          </cell>
          <cell r="F19" t="str">
            <v>F</v>
          </cell>
          <cell r="G19">
            <v>32889</v>
          </cell>
          <cell r="H19">
            <v>41244</v>
          </cell>
          <cell r="I19">
            <v>42278</v>
          </cell>
          <cell r="J19">
            <v>24770.01</v>
          </cell>
          <cell r="K19">
            <v>1238.5</v>
          </cell>
          <cell r="L19">
            <v>2105.4499999999998</v>
          </cell>
        </row>
        <row r="20">
          <cell r="B20">
            <v>1802063</v>
          </cell>
          <cell r="C20" t="str">
            <v>BWANYA TSITSI PRINCE</v>
          </cell>
          <cell r="D20" t="str">
            <v>TSITSI PRINCESS</v>
          </cell>
          <cell r="E20" t="str">
            <v>58-280467H58</v>
          </cell>
          <cell r="F20" t="str">
            <v>F</v>
          </cell>
          <cell r="G20">
            <v>34145</v>
          </cell>
          <cell r="H20">
            <v>43139</v>
          </cell>
          <cell r="I20">
            <v>43139</v>
          </cell>
          <cell r="J20">
            <v>24783.49</v>
          </cell>
          <cell r="K20">
            <v>1239.17</v>
          </cell>
          <cell r="L20">
            <v>2106.6</v>
          </cell>
        </row>
        <row r="21">
          <cell r="B21">
            <v>2002042</v>
          </cell>
          <cell r="C21" t="str">
            <v>KONDOWE</v>
          </cell>
          <cell r="D21" t="str">
            <v>LUCKY</v>
          </cell>
          <cell r="E21" t="str">
            <v>08-579212E08</v>
          </cell>
          <cell r="F21" t="str">
            <v>M</v>
          </cell>
          <cell r="G21">
            <v>25333</v>
          </cell>
          <cell r="H21">
            <v>43862</v>
          </cell>
          <cell r="I21" t="str">
            <v>0000/00/00</v>
          </cell>
          <cell r="J21">
            <v>24859.86</v>
          </cell>
          <cell r="K21">
            <v>1242.99</v>
          </cell>
          <cell r="L21">
            <v>2113.09</v>
          </cell>
        </row>
        <row r="22">
          <cell r="B22">
            <v>1301007</v>
          </cell>
          <cell r="C22" t="str">
            <v>MOYO MTOKOZISI</v>
          </cell>
          <cell r="E22" t="str">
            <v>08-831287Z28</v>
          </cell>
          <cell r="F22" t="str">
            <v>M</v>
          </cell>
          <cell r="G22">
            <v>32237</v>
          </cell>
          <cell r="H22">
            <v>41288</v>
          </cell>
          <cell r="I22" t="str">
            <v>0000/00/00</v>
          </cell>
          <cell r="J22">
            <v>26670.73</v>
          </cell>
          <cell r="K22">
            <v>1333.54</v>
          </cell>
          <cell r="L22">
            <v>2267.0100000000002</v>
          </cell>
        </row>
        <row r="23">
          <cell r="B23">
            <v>811518</v>
          </cell>
          <cell r="C23" t="str">
            <v>MACHINGAUTA GRANT</v>
          </cell>
          <cell r="D23" t="str">
            <v>GRANT</v>
          </cell>
          <cell r="E23" t="str">
            <v>37-086235Z38</v>
          </cell>
          <cell r="F23" t="str">
            <v>M</v>
          </cell>
          <cell r="G23">
            <v>32034</v>
          </cell>
          <cell r="H23">
            <v>39753</v>
          </cell>
          <cell r="I23">
            <v>39753</v>
          </cell>
          <cell r="J23">
            <v>28220.11</v>
          </cell>
          <cell r="K23">
            <v>1411.01</v>
          </cell>
          <cell r="L23">
            <v>2398.71</v>
          </cell>
        </row>
        <row r="24">
          <cell r="B24">
            <v>910007</v>
          </cell>
          <cell r="C24" t="str">
            <v>MAODZWA MAUREEN</v>
          </cell>
          <cell r="D24" t="str">
            <v>MAUREEN</v>
          </cell>
          <cell r="E24" t="str">
            <v>28-084221B58</v>
          </cell>
          <cell r="F24" t="str">
            <v>F</v>
          </cell>
          <cell r="G24">
            <v>30396</v>
          </cell>
          <cell r="H24">
            <v>40087</v>
          </cell>
          <cell r="I24">
            <v>40087</v>
          </cell>
          <cell r="J24">
            <v>33361.43</v>
          </cell>
          <cell r="K24">
            <v>1668.07</v>
          </cell>
          <cell r="L24">
            <v>2835.72</v>
          </cell>
        </row>
        <row r="25">
          <cell r="B25">
            <v>1077</v>
          </cell>
          <cell r="C25" t="str">
            <v>SIBANDA ABIGAIL</v>
          </cell>
          <cell r="D25" t="str">
            <v>ABIGAIL</v>
          </cell>
          <cell r="E25" t="str">
            <v>08 602328F 21</v>
          </cell>
          <cell r="F25" t="str">
            <v>F</v>
          </cell>
          <cell r="G25">
            <v>27245</v>
          </cell>
          <cell r="H25">
            <v>36526</v>
          </cell>
          <cell r="I25">
            <v>38412</v>
          </cell>
          <cell r="J25">
            <v>37330.699999999997</v>
          </cell>
          <cell r="K25">
            <v>1866.54</v>
          </cell>
          <cell r="L25">
            <v>3173.11</v>
          </cell>
        </row>
        <row r="26">
          <cell r="B26">
            <v>1511007</v>
          </cell>
          <cell r="C26" t="str">
            <v>MUFAKOSE NEVER</v>
          </cell>
          <cell r="E26" t="str">
            <v>80-039458K80</v>
          </cell>
          <cell r="F26" t="str">
            <v>M</v>
          </cell>
          <cell r="G26">
            <v>27878</v>
          </cell>
          <cell r="H26">
            <v>42309</v>
          </cell>
          <cell r="I26">
            <v>42309</v>
          </cell>
          <cell r="J26">
            <v>39333.35</v>
          </cell>
          <cell r="K26">
            <v>1966.67</v>
          </cell>
          <cell r="L26">
            <v>3343.33</v>
          </cell>
        </row>
        <row r="27">
          <cell r="B27">
            <v>1212105</v>
          </cell>
          <cell r="C27" t="str">
            <v>SIBANDA NOMALIZWE.L</v>
          </cell>
          <cell r="E27" t="str">
            <v>08-833222C27</v>
          </cell>
          <cell r="F27" t="str">
            <v>M</v>
          </cell>
          <cell r="G27">
            <v>31990</v>
          </cell>
          <cell r="H27">
            <v>41244</v>
          </cell>
          <cell r="I27">
            <v>41334</v>
          </cell>
          <cell r="J27">
            <v>47399.32</v>
          </cell>
          <cell r="K27">
            <v>2369.9699999999998</v>
          </cell>
          <cell r="L27">
            <v>4028.94</v>
          </cell>
        </row>
        <row r="28">
          <cell r="B28">
            <v>1505014</v>
          </cell>
          <cell r="C28" t="str">
            <v>MGABI BRIGHTON</v>
          </cell>
          <cell r="E28" t="str">
            <v>63-1417811G58</v>
          </cell>
          <cell r="F28" t="str">
            <v>M</v>
          </cell>
          <cell r="G28">
            <v>33443</v>
          </cell>
          <cell r="H28">
            <v>42125</v>
          </cell>
          <cell r="I28" t="str">
            <v>0000/00/00</v>
          </cell>
          <cell r="J28">
            <v>51653.23</v>
          </cell>
          <cell r="K28">
            <v>2582.66</v>
          </cell>
          <cell r="L28">
            <v>4390.5200000000004</v>
          </cell>
        </row>
        <row r="29">
          <cell r="B29">
            <v>1705007</v>
          </cell>
          <cell r="C29" t="str">
            <v>SIGAUKE TOMMY</v>
          </cell>
          <cell r="D29" t="str">
            <v>TOMMY</v>
          </cell>
          <cell r="E29" t="str">
            <v>84-029106J13</v>
          </cell>
          <cell r="F29" t="str">
            <v>M</v>
          </cell>
          <cell r="G29">
            <v>31827</v>
          </cell>
          <cell r="H29">
            <v>42844</v>
          </cell>
          <cell r="I29" t="str">
            <v>0000/00/00</v>
          </cell>
          <cell r="J29">
            <v>61825.760000000002</v>
          </cell>
          <cell r="K29">
            <v>3091.29</v>
          </cell>
          <cell r="L29">
            <v>5255.19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sion"/>
    </sheetNames>
    <sheetDataSet>
      <sheetData sheetId="0" refreshError="1">
        <row r="3">
          <cell r="B3">
            <v>1077</v>
          </cell>
          <cell r="C3" t="str">
            <v>SIBANDA ABIGAIL</v>
          </cell>
          <cell r="D3" t="str">
            <v>ABIGAIL</v>
          </cell>
          <cell r="E3" t="str">
            <v>08-602328F 21</v>
          </cell>
          <cell r="F3" t="str">
            <v>F</v>
          </cell>
          <cell r="G3">
            <v>27245</v>
          </cell>
          <cell r="H3">
            <v>36526</v>
          </cell>
          <cell r="I3">
            <v>38412</v>
          </cell>
          <cell r="J3">
            <v>37330.699999999997</v>
          </cell>
          <cell r="K3">
            <v>-3733.08</v>
          </cell>
          <cell r="L3">
            <v>3173.11</v>
          </cell>
        </row>
        <row r="4">
          <cell r="B4">
            <v>302287</v>
          </cell>
          <cell r="C4" t="str">
            <v>MUSEKA CLETOS</v>
          </cell>
          <cell r="D4" t="str">
            <v>CLETOS</v>
          </cell>
          <cell r="E4" t="str">
            <v>83-028075G 83</v>
          </cell>
          <cell r="F4" t="str">
            <v>M</v>
          </cell>
          <cell r="G4">
            <v>24991</v>
          </cell>
          <cell r="H4">
            <v>37349</v>
          </cell>
          <cell r="I4">
            <v>39052</v>
          </cell>
          <cell r="J4">
            <v>17311.59</v>
          </cell>
          <cell r="K4">
            <v>-1731.16</v>
          </cell>
          <cell r="L4">
            <v>1471.49</v>
          </cell>
        </row>
        <row r="5">
          <cell r="B5">
            <v>305217</v>
          </cell>
          <cell r="C5" t="str">
            <v>MUPEZANI FLORENCE</v>
          </cell>
          <cell r="D5" t="str">
            <v>FLORENCE</v>
          </cell>
          <cell r="E5" t="str">
            <v>08-754042M70</v>
          </cell>
          <cell r="F5" t="str">
            <v>F</v>
          </cell>
          <cell r="G5">
            <v>29565</v>
          </cell>
          <cell r="H5">
            <v>37706</v>
          </cell>
          <cell r="I5">
            <v>38930</v>
          </cell>
          <cell r="J5">
            <v>18916.84</v>
          </cell>
          <cell r="K5">
            <v>-1891.68</v>
          </cell>
          <cell r="L5">
            <v>1607.93</v>
          </cell>
        </row>
        <row r="6">
          <cell r="B6">
            <v>309203</v>
          </cell>
          <cell r="C6" t="str">
            <v>BHEBHE NORMAN</v>
          </cell>
          <cell r="D6" t="str">
            <v>NORMAN</v>
          </cell>
          <cell r="E6" t="str">
            <v>08-772106X70</v>
          </cell>
          <cell r="F6" t="str">
            <v>M</v>
          </cell>
          <cell r="G6">
            <v>30287</v>
          </cell>
          <cell r="H6">
            <v>37530</v>
          </cell>
          <cell r="I6">
            <v>38930</v>
          </cell>
          <cell r="J6">
            <v>16718.21</v>
          </cell>
          <cell r="K6">
            <v>-1671.82</v>
          </cell>
          <cell r="L6">
            <v>1421.05</v>
          </cell>
        </row>
        <row r="7">
          <cell r="B7">
            <v>402028</v>
          </cell>
          <cell r="C7" t="str">
            <v>NYANGANI WITNESS</v>
          </cell>
          <cell r="D7" t="str">
            <v>WITNESS</v>
          </cell>
          <cell r="E7" t="str">
            <v>13-184715L75</v>
          </cell>
          <cell r="F7" t="str">
            <v>M</v>
          </cell>
          <cell r="G7">
            <v>30714</v>
          </cell>
          <cell r="H7">
            <v>38012</v>
          </cell>
          <cell r="I7">
            <v>39539</v>
          </cell>
          <cell r="J7">
            <v>22044.73</v>
          </cell>
          <cell r="K7">
            <v>-4029.67</v>
          </cell>
          <cell r="L7">
            <v>1873.8</v>
          </cell>
        </row>
        <row r="8">
          <cell r="B8">
            <v>406035</v>
          </cell>
          <cell r="C8" t="str">
            <v>MOYO EPHRAIM</v>
          </cell>
          <cell r="D8" t="str">
            <v>EPHRAIM</v>
          </cell>
          <cell r="E8" t="str">
            <v>28-070449G28</v>
          </cell>
          <cell r="F8" t="str">
            <v>M</v>
          </cell>
          <cell r="G8">
            <v>27010</v>
          </cell>
          <cell r="H8">
            <v>38139</v>
          </cell>
          <cell r="I8">
            <v>38139</v>
          </cell>
          <cell r="J8">
            <v>21951.59</v>
          </cell>
          <cell r="K8">
            <v>-2195.16</v>
          </cell>
          <cell r="L8">
            <v>1865.89</v>
          </cell>
        </row>
        <row r="9">
          <cell r="B9">
            <v>706252</v>
          </cell>
          <cell r="C9" t="str">
            <v>TADERERA BLESSING</v>
          </cell>
          <cell r="D9" t="str">
            <v>BLESSING</v>
          </cell>
          <cell r="E9" t="str">
            <v>63-1127893D47</v>
          </cell>
          <cell r="F9" t="str">
            <v>F</v>
          </cell>
          <cell r="G9">
            <v>29362</v>
          </cell>
          <cell r="H9">
            <v>39234</v>
          </cell>
          <cell r="I9">
            <v>39234</v>
          </cell>
          <cell r="J9">
            <v>18319.97</v>
          </cell>
          <cell r="K9">
            <v>-1832</v>
          </cell>
          <cell r="L9">
            <v>1557.2</v>
          </cell>
        </row>
        <row r="10">
          <cell r="B10">
            <v>802315</v>
          </cell>
          <cell r="C10" t="str">
            <v>SITHOLE NKOSANA</v>
          </cell>
          <cell r="D10" t="str">
            <v>NKOSANA</v>
          </cell>
          <cell r="E10" t="str">
            <v>08-685492B39</v>
          </cell>
          <cell r="F10" t="str">
            <v>M</v>
          </cell>
          <cell r="G10">
            <v>26368</v>
          </cell>
          <cell r="H10">
            <v>39479</v>
          </cell>
          <cell r="I10">
            <v>39479</v>
          </cell>
          <cell r="J10">
            <v>17830.939999999999</v>
          </cell>
          <cell r="K10">
            <v>-1783.1</v>
          </cell>
          <cell r="L10">
            <v>1515.63</v>
          </cell>
        </row>
        <row r="11">
          <cell r="B11">
            <v>804070</v>
          </cell>
          <cell r="C11" t="str">
            <v>KHUMALO SIDUDUZIWE</v>
          </cell>
          <cell r="D11" t="str">
            <v>SIDUDUZIWE</v>
          </cell>
          <cell r="E11" t="str">
            <v>63-1229282J73</v>
          </cell>
          <cell r="F11" t="str">
            <v>F</v>
          </cell>
          <cell r="G11">
            <v>30259</v>
          </cell>
          <cell r="H11">
            <v>39539</v>
          </cell>
          <cell r="I11">
            <v>39539</v>
          </cell>
          <cell r="J11">
            <v>23570.67</v>
          </cell>
          <cell r="K11">
            <v>-2357.06</v>
          </cell>
          <cell r="L11">
            <v>2003.51</v>
          </cell>
        </row>
        <row r="12">
          <cell r="B12">
            <v>807231</v>
          </cell>
          <cell r="C12" t="str">
            <v>MTHETHWA SILETHEMBA</v>
          </cell>
          <cell r="D12" t="str">
            <v>SILETHEMBA</v>
          </cell>
          <cell r="E12" t="str">
            <v>08-817522M41</v>
          </cell>
          <cell r="F12" t="str">
            <v>F</v>
          </cell>
          <cell r="G12">
            <v>31820</v>
          </cell>
          <cell r="H12">
            <v>39630</v>
          </cell>
          <cell r="I12">
            <v>39630</v>
          </cell>
          <cell r="J12">
            <v>17311.59</v>
          </cell>
          <cell r="K12">
            <v>-1731.16</v>
          </cell>
          <cell r="L12">
            <v>1471.49</v>
          </cell>
        </row>
        <row r="13">
          <cell r="B13">
            <v>811518</v>
          </cell>
          <cell r="C13" t="str">
            <v>MACHINGAUTA GRANT</v>
          </cell>
          <cell r="D13" t="str">
            <v>GRANT</v>
          </cell>
          <cell r="E13" t="str">
            <v>37-086235Z38</v>
          </cell>
          <cell r="F13" t="str">
            <v>M</v>
          </cell>
          <cell r="G13">
            <v>32034</v>
          </cell>
          <cell r="H13">
            <v>39753</v>
          </cell>
          <cell r="I13">
            <v>39753</v>
          </cell>
          <cell r="J13">
            <v>28220.11</v>
          </cell>
          <cell r="K13">
            <v>-2822.02</v>
          </cell>
          <cell r="L13">
            <v>2398.71</v>
          </cell>
        </row>
        <row r="14">
          <cell r="B14">
            <v>902161</v>
          </cell>
          <cell r="C14" t="str">
            <v>SIBANDA NOKUTHULA</v>
          </cell>
          <cell r="D14" t="str">
            <v>NOKUTHULA</v>
          </cell>
          <cell r="E14" t="str">
            <v>21-032453L21</v>
          </cell>
          <cell r="F14" t="str">
            <v>F</v>
          </cell>
          <cell r="G14">
            <v>28249</v>
          </cell>
          <cell r="H14">
            <v>39845</v>
          </cell>
          <cell r="I14">
            <v>39845</v>
          </cell>
          <cell r="J14">
            <v>12264.29</v>
          </cell>
          <cell r="K14">
            <v>-1226.42</v>
          </cell>
          <cell r="L14">
            <v>1042.46</v>
          </cell>
        </row>
        <row r="15">
          <cell r="B15">
            <v>910007</v>
          </cell>
          <cell r="C15" t="str">
            <v>MAODZWA MAUREEN</v>
          </cell>
          <cell r="D15" t="str">
            <v>MAUREEN</v>
          </cell>
          <cell r="E15" t="str">
            <v>28-084221B58</v>
          </cell>
          <cell r="F15" t="str">
            <v>F</v>
          </cell>
          <cell r="G15">
            <v>30396</v>
          </cell>
          <cell r="H15">
            <v>40087</v>
          </cell>
          <cell r="I15">
            <v>40087</v>
          </cell>
          <cell r="J15">
            <v>33361.43</v>
          </cell>
          <cell r="K15">
            <v>-3336.14</v>
          </cell>
          <cell r="L15">
            <v>2835.72</v>
          </cell>
        </row>
        <row r="16">
          <cell r="B16">
            <v>1212105</v>
          </cell>
          <cell r="C16" t="str">
            <v>SIBANDA NOMALIZWE.L</v>
          </cell>
          <cell r="E16" t="str">
            <v>08-833222C27</v>
          </cell>
          <cell r="F16" t="str">
            <v>F</v>
          </cell>
          <cell r="G16">
            <v>31990</v>
          </cell>
          <cell r="H16">
            <v>41244</v>
          </cell>
          <cell r="I16">
            <v>41334</v>
          </cell>
          <cell r="J16">
            <v>47399.32</v>
          </cell>
          <cell r="K16">
            <v>-4739.9399999999996</v>
          </cell>
          <cell r="L16">
            <v>4028.94</v>
          </cell>
        </row>
        <row r="17">
          <cell r="B17">
            <v>1301007</v>
          </cell>
          <cell r="C17" t="str">
            <v>MOYO MTOKOZISI</v>
          </cell>
          <cell r="E17" t="str">
            <v>08-831287Z28</v>
          </cell>
          <cell r="F17" t="str">
            <v>M</v>
          </cell>
          <cell r="G17">
            <v>32237</v>
          </cell>
          <cell r="H17">
            <v>41288</v>
          </cell>
          <cell r="I17" t="str">
            <v>0000/00/00</v>
          </cell>
          <cell r="J17">
            <v>26670.73</v>
          </cell>
          <cell r="K17">
            <v>-3424.82</v>
          </cell>
          <cell r="L17">
            <v>2267.0100000000002</v>
          </cell>
        </row>
        <row r="18">
          <cell r="B18">
            <v>1309021</v>
          </cell>
          <cell r="C18" t="str">
            <v>DUBE TREVOR</v>
          </cell>
          <cell r="E18" t="str">
            <v>28-057432H28</v>
          </cell>
          <cell r="F18" t="str">
            <v>M</v>
          </cell>
          <cell r="G18">
            <v>24008</v>
          </cell>
          <cell r="H18">
            <v>41533</v>
          </cell>
          <cell r="I18" t="str">
            <v>0000/00/00</v>
          </cell>
          <cell r="J18">
            <v>18530.12</v>
          </cell>
          <cell r="K18">
            <v>-1853.02</v>
          </cell>
          <cell r="L18">
            <v>1575.06</v>
          </cell>
        </row>
        <row r="19">
          <cell r="B19">
            <v>1505014</v>
          </cell>
          <cell r="C19" t="str">
            <v>MGABI BRIGHTON</v>
          </cell>
          <cell r="E19" t="str">
            <v>63-1417811G58</v>
          </cell>
          <cell r="F19" t="str">
            <v>M</v>
          </cell>
          <cell r="G19">
            <v>33443</v>
          </cell>
          <cell r="H19">
            <v>42125</v>
          </cell>
          <cell r="I19" t="str">
            <v>0000/00/00</v>
          </cell>
          <cell r="J19">
            <v>51653.23</v>
          </cell>
          <cell r="K19">
            <v>-5165.32</v>
          </cell>
          <cell r="L19">
            <v>4390.5200000000004</v>
          </cell>
        </row>
        <row r="20">
          <cell r="B20">
            <v>1511007</v>
          </cell>
          <cell r="C20" t="str">
            <v>MUFAKOSE NEVER</v>
          </cell>
          <cell r="E20" t="str">
            <v>80-039458K80</v>
          </cell>
          <cell r="F20" t="str">
            <v>M</v>
          </cell>
          <cell r="G20">
            <v>27878</v>
          </cell>
          <cell r="H20">
            <v>42309</v>
          </cell>
          <cell r="I20">
            <v>42309</v>
          </cell>
          <cell r="J20">
            <v>39333.35</v>
          </cell>
          <cell r="K20">
            <v>-3933.34</v>
          </cell>
          <cell r="L20">
            <v>3343.33</v>
          </cell>
        </row>
        <row r="21">
          <cell r="B21">
            <v>1705007</v>
          </cell>
          <cell r="C21" t="str">
            <v>SIGAUKE TOMMY</v>
          </cell>
          <cell r="D21" t="str">
            <v>TOMMY</v>
          </cell>
          <cell r="E21" t="str">
            <v>84-029106J13</v>
          </cell>
          <cell r="F21" t="str">
            <v>M</v>
          </cell>
          <cell r="G21">
            <v>31827</v>
          </cell>
          <cell r="H21">
            <v>42844</v>
          </cell>
          <cell r="I21" t="str">
            <v>0000/00/00</v>
          </cell>
          <cell r="J21">
            <v>61825.760000000002</v>
          </cell>
          <cell r="K21">
            <v>-6182.58</v>
          </cell>
          <cell r="L21">
            <v>5255.19</v>
          </cell>
        </row>
        <row r="22">
          <cell r="B22">
            <v>1802063</v>
          </cell>
          <cell r="C22" t="str">
            <v>BWANYA TSITSI PRINCE</v>
          </cell>
          <cell r="D22" t="str">
            <v>TSITSI PRINCESS</v>
          </cell>
          <cell r="E22" t="str">
            <v>58-280467H58</v>
          </cell>
          <cell r="F22" t="str">
            <v>F</v>
          </cell>
          <cell r="G22">
            <v>34145</v>
          </cell>
          <cell r="H22">
            <v>43139</v>
          </cell>
          <cell r="I22">
            <v>43139</v>
          </cell>
          <cell r="J22">
            <v>24783.49</v>
          </cell>
          <cell r="K22">
            <v>-2478.34</v>
          </cell>
          <cell r="L22">
            <v>2106.6</v>
          </cell>
        </row>
        <row r="23">
          <cell r="B23">
            <v>2002042</v>
          </cell>
          <cell r="C23" t="str">
            <v>KONDOWE</v>
          </cell>
          <cell r="D23" t="str">
            <v>LUCKY</v>
          </cell>
          <cell r="E23" t="str">
            <v>08-579212E08</v>
          </cell>
          <cell r="F23" t="str">
            <v>M</v>
          </cell>
          <cell r="G23">
            <v>25333</v>
          </cell>
          <cell r="H23">
            <v>43862</v>
          </cell>
          <cell r="I23" t="str">
            <v>0000/00/00</v>
          </cell>
          <cell r="J23">
            <v>24859.86</v>
          </cell>
          <cell r="K23">
            <v>-2485.98</v>
          </cell>
          <cell r="L23">
            <v>2113.09</v>
          </cell>
        </row>
        <row r="24">
          <cell r="B24">
            <v>9102049</v>
          </cell>
          <cell r="C24" t="str">
            <v>SIBANDA EVETHI</v>
          </cell>
          <cell r="D24" t="str">
            <v>EVETHI</v>
          </cell>
          <cell r="E24" t="str">
            <v>79-078013L 79</v>
          </cell>
          <cell r="F24" t="str">
            <v>F</v>
          </cell>
          <cell r="G24">
            <v>25461</v>
          </cell>
          <cell r="H24">
            <v>33270</v>
          </cell>
          <cell r="I24">
            <v>36951</v>
          </cell>
          <cell r="J24">
            <v>22092.61</v>
          </cell>
          <cell r="K24">
            <v>-2209.2600000000002</v>
          </cell>
          <cell r="L24">
            <v>1877.87</v>
          </cell>
        </row>
        <row r="25">
          <cell r="B25">
            <v>9108035</v>
          </cell>
          <cell r="C25" t="str">
            <v>NYAZENGA BERNARD</v>
          </cell>
          <cell r="D25" t="str">
            <v>BENARD</v>
          </cell>
          <cell r="E25" t="str">
            <v>42-140872V 42</v>
          </cell>
          <cell r="F25" t="str">
            <v>M</v>
          </cell>
          <cell r="G25">
            <v>26598</v>
          </cell>
          <cell r="H25">
            <v>33471</v>
          </cell>
          <cell r="I25">
            <v>39295</v>
          </cell>
          <cell r="J25">
            <v>14263.36</v>
          </cell>
          <cell r="K25">
            <v>-1426.34</v>
          </cell>
          <cell r="L25">
            <v>1212.3900000000001</v>
          </cell>
        </row>
        <row r="26">
          <cell r="B26">
            <v>9112203</v>
          </cell>
          <cell r="C26" t="str">
            <v>NCUBE MONICA</v>
          </cell>
          <cell r="D26" t="str">
            <v>MONICA</v>
          </cell>
          <cell r="E26" t="str">
            <v>08-549528P 53</v>
          </cell>
          <cell r="F26" t="str">
            <v>F</v>
          </cell>
          <cell r="G26">
            <v>25303</v>
          </cell>
          <cell r="H26">
            <v>33587</v>
          </cell>
          <cell r="I26">
            <v>38169</v>
          </cell>
          <cell r="J26">
            <v>23570.67</v>
          </cell>
          <cell r="K26">
            <v>-2357.06</v>
          </cell>
          <cell r="L26">
            <v>2003.51</v>
          </cell>
        </row>
        <row r="27">
          <cell r="B27">
            <v>9403042</v>
          </cell>
          <cell r="C27" t="str">
            <v>NCUBE SIFELANI</v>
          </cell>
          <cell r="D27" t="str">
            <v>SIFELANI</v>
          </cell>
          <cell r="E27" t="str">
            <v>03-067799N 08</v>
          </cell>
          <cell r="F27" t="str">
            <v>M</v>
          </cell>
          <cell r="G27">
            <v>25473</v>
          </cell>
          <cell r="H27">
            <v>34394</v>
          </cell>
          <cell r="I27">
            <v>38626</v>
          </cell>
          <cell r="J27">
            <v>20670.939999999999</v>
          </cell>
          <cell r="K27">
            <v>-2067.1</v>
          </cell>
          <cell r="L27">
            <v>1757.03</v>
          </cell>
        </row>
        <row r="28">
          <cell r="B28">
            <v>9801245</v>
          </cell>
          <cell r="C28" t="str">
            <v>MURWIRA JOSEPH</v>
          </cell>
          <cell r="D28" t="str">
            <v>JOSEPH</v>
          </cell>
          <cell r="E28" t="str">
            <v>42-109641Y42</v>
          </cell>
          <cell r="F28" t="str">
            <v>M</v>
          </cell>
          <cell r="G28">
            <v>24176</v>
          </cell>
          <cell r="H28">
            <v>32357</v>
          </cell>
          <cell r="I28">
            <v>39264</v>
          </cell>
          <cell r="J28">
            <v>20414.240000000002</v>
          </cell>
          <cell r="K28">
            <v>-2041.42</v>
          </cell>
          <cell r="L28">
            <v>1735.21</v>
          </cell>
        </row>
        <row r="29">
          <cell r="C29" t="str">
            <v>TOTAL</v>
          </cell>
          <cell r="K29">
            <v>-70704.990000000005</v>
          </cell>
          <cell r="L29">
            <v>57903.740000000013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</sheetNames>
    <sheetDataSet>
      <sheetData sheetId="0" refreshError="1">
        <row r="2">
          <cell r="B2">
            <v>303014</v>
          </cell>
          <cell r="C2" t="str">
            <v>GUCHU GRACE</v>
          </cell>
          <cell r="D2" t="str">
            <v>08-616484S26</v>
          </cell>
          <cell r="E2">
            <v>285248.25</v>
          </cell>
          <cell r="F2">
            <v>0</v>
          </cell>
          <cell r="G2">
            <v>24246.101250000003</v>
          </cell>
        </row>
        <row r="3">
          <cell r="B3">
            <v>1612021</v>
          </cell>
          <cell r="C3" t="str">
            <v>MATEMA AMANDA</v>
          </cell>
          <cell r="D3" t="str">
            <v>08-766710G58</v>
          </cell>
          <cell r="E3">
            <v>434664</v>
          </cell>
          <cell r="F3">
            <v>0</v>
          </cell>
          <cell r="G3">
            <v>36946.44</v>
          </cell>
        </row>
        <row r="4">
          <cell r="B4">
            <v>1711007</v>
          </cell>
          <cell r="C4" t="str">
            <v>NEKATAMBE BRIGHTON</v>
          </cell>
          <cell r="D4" t="str">
            <v>79-108937Z79</v>
          </cell>
          <cell r="E4">
            <v>197663.45</v>
          </cell>
          <cell r="F4">
            <v>0</v>
          </cell>
          <cell r="G4">
            <v>16801.39359</v>
          </cell>
        </row>
        <row r="5">
          <cell r="B5">
            <v>904217</v>
          </cell>
          <cell r="C5" t="str">
            <v xml:space="preserve">SIBANDA	 MANDLENKOSI			</v>
          </cell>
          <cell r="D5" t="str">
            <v>79-104235N79</v>
          </cell>
          <cell r="E5">
            <v>244498.5</v>
          </cell>
          <cell r="F5">
            <v>0</v>
          </cell>
          <cell r="G5">
            <v>20782.372500000001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checking"/>
    </sheetNames>
    <sheetDataSet>
      <sheetData sheetId="0" refreshError="1">
        <row r="13">
          <cell r="B13">
            <v>1077</v>
          </cell>
          <cell r="C13" t="str">
            <v>SIBANDA ABIGAIL</v>
          </cell>
          <cell r="D13" t="str">
            <v>ABIGAIL</v>
          </cell>
          <cell r="E13">
            <v>27245</v>
          </cell>
          <cell r="F13">
            <v>36526</v>
          </cell>
          <cell r="G13">
            <v>38412</v>
          </cell>
          <cell r="H13" t="str">
            <v>08 602328F 21</v>
          </cell>
          <cell r="I13" t="str">
            <v>EXEC H/KEEPER</v>
          </cell>
          <cell r="J13" t="str">
            <v>E00</v>
          </cell>
          <cell r="K13" t="str">
            <v>F</v>
          </cell>
          <cell r="L13">
            <v>131907.73000000001</v>
          </cell>
          <cell r="M13">
            <v>11212.16</v>
          </cell>
        </row>
        <row r="14">
          <cell r="B14">
            <v>302287</v>
          </cell>
          <cell r="C14" t="str">
            <v>MUSEKA CLETOS</v>
          </cell>
          <cell r="D14" t="str">
            <v>CLETOS</v>
          </cell>
          <cell r="E14">
            <v>24991</v>
          </cell>
          <cell r="F14">
            <v>37349</v>
          </cell>
          <cell r="G14">
            <v>39052</v>
          </cell>
          <cell r="H14" t="str">
            <v>83 028075G 83</v>
          </cell>
          <cell r="I14" t="str">
            <v>STOREMAN</v>
          </cell>
          <cell r="J14" t="str">
            <v>G11</v>
          </cell>
          <cell r="K14" t="str">
            <v>M</v>
          </cell>
          <cell r="L14">
            <v>100714.01</v>
          </cell>
          <cell r="M14">
            <v>8560.69</v>
          </cell>
        </row>
        <row r="15">
          <cell r="B15">
            <v>305217</v>
          </cell>
          <cell r="C15" t="str">
            <v>MUPEZANI FLORENCE</v>
          </cell>
          <cell r="D15" t="str">
            <v>FLORENCE</v>
          </cell>
          <cell r="E15">
            <v>29565</v>
          </cell>
          <cell r="F15">
            <v>37706</v>
          </cell>
          <cell r="G15">
            <v>38930</v>
          </cell>
          <cell r="H15" t="str">
            <v>08-754042M70</v>
          </cell>
          <cell r="I15" t="str">
            <v>BANQ SUPERVISOR</v>
          </cell>
          <cell r="J15" t="str">
            <v>G11</v>
          </cell>
          <cell r="K15" t="str">
            <v>F</v>
          </cell>
          <cell r="L15">
            <v>100714.01</v>
          </cell>
          <cell r="M15">
            <v>8560.69</v>
          </cell>
        </row>
        <row r="16">
          <cell r="B16">
            <v>309203</v>
          </cell>
          <cell r="C16" t="str">
            <v>BHEBHE NORMAN</v>
          </cell>
          <cell r="D16" t="str">
            <v>NORMAN</v>
          </cell>
          <cell r="E16">
            <v>30287</v>
          </cell>
          <cell r="F16">
            <v>37530</v>
          </cell>
          <cell r="G16">
            <v>38930</v>
          </cell>
          <cell r="H16" t="str">
            <v>08-772106X70</v>
          </cell>
          <cell r="I16" t="str">
            <v>ARTISAN 3 - REF</v>
          </cell>
          <cell r="J16" t="str">
            <v>G10</v>
          </cell>
          <cell r="K16" t="str">
            <v>M</v>
          </cell>
          <cell r="L16">
            <v>101761.21</v>
          </cell>
          <cell r="M16">
            <v>8649.7000000000007</v>
          </cell>
        </row>
        <row r="17">
          <cell r="B17">
            <v>402028</v>
          </cell>
          <cell r="C17" t="str">
            <v>NYANGANI WITNESS</v>
          </cell>
          <cell r="D17" t="str">
            <v>WITNESS</v>
          </cell>
          <cell r="E17">
            <v>30714</v>
          </cell>
          <cell r="F17">
            <v>38012</v>
          </cell>
          <cell r="G17">
            <v>39539</v>
          </cell>
          <cell r="H17" t="str">
            <v>13-184715L75</v>
          </cell>
          <cell r="I17" t="str">
            <v>SYSTEM ANALYST</v>
          </cell>
          <cell r="J17" t="str">
            <v>F00</v>
          </cell>
          <cell r="K17" t="str">
            <v>M</v>
          </cell>
          <cell r="L17">
            <v>109063.71</v>
          </cell>
          <cell r="M17">
            <v>9270.42</v>
          </cell>
        </row>
        <row r="18">
          <cell r="B18">
            <v>406035</v>
          </cell>
          <cell r="C18" t="str">
            <v>MOYO EPHRAIM</v>
          </cell>
          <cell r="D18" t="str">
            <v>EPHRAIM</v>
          </cell>
          <cell r="E18">
            <v>27010</v>
          </cell>
          <cell r="F18">
            <v>38139</v>
          </cell>
          <cell r="G18">
            <v>38139</v>
          </cell>
          <cell r="H18" t="str">
            <v>28-070449G28</v>
          </cell>
          <cell r="I18" t="str">
            <v>GARDENS SUPERVI</v>
          </cell>
          <cell r="J18" t="str">
            <v>F00</v>
          </cell>
          <cell r="K18" t="str">
            <v>M</v>
          </cell>
          <cell r="L18">
            <v>84875.63</v>
          </cell>
          <cell r="M18">
            <v>7214.43</v>
          </cell>
        </row>
        <row r="19">
          <cell r="B19">
            <v>802315</v>
          </cell>
          <cell r="C19" t="str">
            <v>SITHOLE NKOSANA</v>
          </cell>
          <cell r="D19" t="str">
            <v>NKOSANA</v>
          </cell>
          <cell r="E19">
            <v>26368</v>
          </cell>
          <cell r="F19">
            <v>39479</v>
          </cell>
          <cell r="G19">
            <v>39479</v>
          </cell>
          <cell r="H19" t="str">
            <v>08-685492B39</v>
          </cell>
          <cell r="I19" t="str">
            <v>ARTISAN2-CARPEN</v>
          </cell>
          <cell r="J19" t="str">
            <v>G11</v>
          </cell>
          <cell r="K19" t="str">
            <v>M</v>
          </cell>
          <cell r="L19">
            <v>103736.34</v>
          </cell>
          <cell r="M19">
            <v>8817.59</v>
          </cell>
        </row>
        <row r="20">
          <cell r="B20">
            <v>804070</v>
          </cell>
          <cell r="C20" t="str">
            <v>KHUMALO SIDUDUZIWE</v>
          </cell>
          <cell r="D20" t="str">
            <v>SIDUDUZIWE</v>
          </cell>
          <cell r="E20">
            <v>30259</v>
          </cell>
          <cell r="F20">
            <v>39539</v>
          </cell>
          <cell r="G20">
            <v>39539</v>
          </cell>
          <cell r="H20" t="str">
            <v>63-1229282J73</v>
          </cell>
          <cell r="I20" t="str">
            <v>QUALITY COORD</v>
          </cell>
          <cell r="J20" t="str">
            <v>F00</v>
          </cell>
          <cell r="K20" t="str">
            <v>F</v>
          </cell>
          <cell r="L20">
            <v>91232.18</v>
          </cell>
          <cell r="M20">
            <v>7754.74</v>
          </cell>
        </row>
        <row r="21">
          <cell r="B21">
            <v>807231</v>
          </cell>
          <cell r="C21" t="str">
            <v>MTHETHWA SILETHEMBA</v>
          </cell>
          <cell r="D21" t="str">
            <v>SILETHEMBA</v>
          </cell>
          <cell r="E21">
            <v>31820</v>
          </cell>
          <cell r="F21">
            <v>39630</v>
          </cell>
          <cell r="G21">
            <v>39630</v>
          </cell>
          <cell r="H21" t="str">
            <v>08-817522M41</v>
          </cell>
          <cell r="I21" t="str">
            <v>G/RELTNS OFFIC</v>
          </cell>
          <cell r="J21" t="str">
            <v>G11</v>
          </cell>
          <cell r="K21" t="str">
            <v>F</v>
          </cell>
          <cell r="L21">
            <v>100714.01</v>
          </cell>
          <cell r="M21">
            <v>8560.69</v>
          </cell>
        </row>
        <row r="22">
          <cell r="B22">
            <v>811518</v>
          </cell>
          <cell r="C22" t="str">
            <v>MACHINGAUTA GRANT</v>
          </cell>
          <cell r="D22" t="str">
            <v>GRANT</v>
          </cell>
          <cell r="E22">
            <v>32034</v>
          </cell>
          <cell r="F22">
            <v>39753</v>
          </cell>
          <cell r="G22">
            <v>39753</v>
          </cell>
          <cell r="H22" t="str">
            <v>37-086235Z38</v>
          </cell>
          <cell r="I22" t="str">
            <v>ASSISTANT ACCOUNTANT</v>
          </cell>
          <cell r="J22" t="str">
            <v>F00</v>
          </cell>
          <cell r="K22" t="str">
            <v>M</v>
          </cell>
          <cell r="L22">
            <v>99930.1</v>
          </cell>
          <cell r="M22">
            <v>8494.06</v>
          </cell>
        </row>
        <row r="23">
          <cell r="B23">
            <v>902161</v>
          </cell>
          <cell r="C23" t="str">
            <v>SIBANDA NOKUTHULA</v>
          </cell>
          <cell r="D23" t="str">
            <v>NOKUTHULA</v>
          </cell>
          <cell r="E23">
            <v>28249</v>
          </cell>
          <cell r="F23">
            <v>39845</v>
          </cell>
          <cell r="G23">
            <v>39845</v>
          </cell>
          <cell r="H23" t="str">
            <v>21-032453L21</v>
          </cell>
          <cell r="I23" t="str">
            <v>CHEF - CLASS 1</v>
          </cell>
          <cell r="J23" t="str">
            <v>G13</v>
          </cell>
          <cell r="K23" t="str">
            <v>F</v>
          </cell>
          <cell r="L23">
            <v>118879.84</v>
          </cell>
          <cell r="M23">
            <v>10104.790000000001</v>
          </cell>
        </row>
        <row r="24">
          <cell r="B24">
            <v>910007</v>
          </cell>
          <cell r="C24" t="str">
            <v>MAODZWA MAUREEN</v>
          </cell>
          <cell r="D24" t="str">
            <v>MAUREEN</v>
          </cell>
          <cell r="E24">
            <v>30396</v>
          </cell>
          <cell r="F24">
            <v>40087</v>
          </cell>
          <cell r="G24">
            <v>40087</v>
          </cell>
          <cell r="H24" t="str">
            <v>28-084221B58</v>
          </cell>
          <cell r="I24" t="str">
            <v>BANQUETING MGR</v>
          </cell>
          <cell r="J24" t="str">
            <v>E00</v>
          </cell>
          <cell r="K24" t="str">
            <v>F</v>
          </cell>
          <cell r="L24">
            <v>131248.19</v>
          </cell>
          <cell r="M24">
            <v>11156.1</v>
          </cell>
        </row>
        <row r="25">
          <cell r="B25">
            <v>1212105</v>
          </cell>
          <cell r="C25" t="str">
            <v>SIBANDA NOMALIZWE.L</v>
          </cell>
          <cell r="E25">
            <v>31990</v>
          </cell>
          <cell r="F25">
            <v>41244</v>
          </cell>
          <cell r="G25">
            <v>41334</v>
          </cell>
          <cell r="H25" t="str">
            <v>08-833222C27</v>
          </cell>
          <cell r="I25" t="str">
            <v>FO MANAGER</v>
          </cell>
          <cell r="J25" t="str">
            <v>E00</v>
          </cell>
          <cell r="K25" t="str">
            <v>F</v>
          </cell>
          <cell r="L25">
            <v>155890.96</v>
          </cell>
          <cell r="M25">
            <v>13250.73</v>
          </cell>
        </row>
        <row r="26">
          <cell r="B26">
            <v>1301007</v>
          </cell>
          <cell r="C26" t="str">
            <v>MOYO MTOKOZISI</v>
          </cell>
          <cell r="E26">
            <v>32237</v>
          </cell>
          <cell r="F26">
            <v>41288</v>
          </cell>
          <cell r="G26" t="str">
            <v>0000/00/00</v>
          </cell>
          <cell r="H26" t="str">
            <v>08-831287Z28</v>
          </cell>
          <cell r="I26" t="str">
            <v>EXEC SOUS CHEF</v>
          </cell>
          <cell r="J26" t="str">
            <v>E00</v>
          </cell>
          <cell r="K26" t="str">
            <v>M</v>
          </cell>
          <cell r="L26">
            <v>152893.04999999999</v>
          </cell>
          <cell r="M26">
            <v>12995.91</v>
          </cell>
        </row>
        <row r="27">
          <cell r="B27">
            <v>1309021</v>
          </cell>
          <cell r="C27" t="str">
            <v>DUBE TREVOR</v>
          </cell>
          <cell r="E27">
            <v>24008</v>
          </cell>
          <cell r="F27">
            <v>41533</v>
          </cell>
          <cell r="G27" t="str">
            <v>0000/00/00</v>
          </cell>
          <cell r="H27" t="str">
            <v>28-057432H28</v>
          </cell>
          <cell r="I27" t="str">
            <v>PLUMBER CLASS 1</v>
          </cell>
          <cell r="J27" t="str">
            <v>G13</v>
          </cell>
          <cell r="K27" t="str">
            <v>M</v>
          </cell>
          <cell r="L27">
            <v>107802.94</v>
          </cell>
          <cell r="M27">
            <v>9163.25</v>
          </cell>
        </row>
        <row r="28">
          <cell r="B28">
            <v>1505014</v>
          </cell>
          <cell r="C28" t="str">
            <v>MGABI BRIGHTON</v>
          </cell>
          <cell r="E28">
            <v>33443</v>
          </cell>
          <cell r="F28">
            <v>42125</v>
          </cell>
          <cell r="G28" t="str">
            <v>0000/00/00</v>
          </cell>
          <cell r="H28" t="str">
            <v>63-1417811G58</v>
          </cell>
          <cell r="I28" t="str">
            <v>HUMAN RESOURCES MANAGER</v>
          </cell>
          <cell r="J28" t="str">
            <v>E00</v>
          </cell>
          <cell r="K28" t="str">
            <v>M</v>
          </cell>
          <cell r="L28">
            <v>171097.32</v>
          </cell>
          <cell r="M28">
            <v>14543.27</v>
          </cell>
        </row>
        <row r="29">
          <cell r="B29">
            <v>1511007</v>
          </cell>
          <cell r="C29" t="str">
            <v>MUFAKOSE NEVER</v>
          </cell>
          <cell r="E29">
            <v>27878</v>
          </cell>
          <cell r="F29">
            <v>42309</v>
          </cell>
          <cell r="G29">
            <v>42309</v>
          </cell>
          <cell r="H29" t="str">
            <v>80-039458K80</v>
          </cell>
          <cell r="I29" t="str">
            <v>FACILITIES MANAGER</v>
          </cell>
          <cell r="J29" t="str">
            <v>E00</v>
          </cell>
          <cell r="K29" t="str">
            <v>M</v>
          </cell>
          <cell r="L29">
            <v>143751.45000000001</v>
          </cell>
          <cell r="M29">
            <v>12218.87</v>
          </cell>
        </row>
        <row r="30">
          <cell r="B30">
            <v>1705007</v>
          </cell>
          <cell r="C30" t="str">
            <v>SIGAUKE TOMMY</v>
          </cell>
          <cell r="D30" t="str">
            <v>TOMMY</v>
          </cell>
          <cell r="E30">
            <v>31827</v>
          </cell>
          <cell r="F30">
            <v>42844</v>
          </cell>
          <cell r="G30" t="str">
            <v>0000/00/00</v>
          </cell>
          <cell r="H30" t="str">
            <v>84-029106J13</v>
          </cell>
          <cell r="I30" t="str">
            <v>F&amp;B MANAGER</v>
          </cell>
          <cell r="J30" t="str">
            <v>E00</v>
          </cell>
          <cell r="K30" t="str">
            <v>M</v>
          </cell>
          <cell r="L30">
            <v>167882.57</v>
          </cell>
          <cell r="M30">
            <v>14270.02</v>
          </cell>
        </row>
        <row r="31">
          <cell r="B31">
            <v>1802063</v>
          </cell>
          <cell r="C31" t="str">
            <v>BWANYA TSITSI PRINCE</v>
          </cell>
          <cell r="D31" t="str">
            <v>TSITSI PRINCESS</v>
          </cell>
          <cell r="E31">
            <v>34145</v>
          </cell>
          <cell r="F31">
            <v>43139</v>
          </cell>
          <cell r="G31">
            <v>43139</v>
          </cell>
          <cell r="H31" t="str">
            <v>58-280467H58</v>
          </cell>
          <cell r="I31" t="str">
            <v>ASST FOOD &amp; BEV</v>
          </cell>
          <cell r="J31" t="str">
            <v>F00</v>
          </cell>
          <cell r="K31" t="str">
            <v>F</v>
          </cell>
          <cell r="L31">
            <v>95932.9</v>
          </cell>
          <cell r="M31">
            <v>8154.3</v>
          </cell>
        </row>
        <row r="32">
          <cell r="B32">
            <v>1802098</v>
          </cell>
          <cell r="C32" t="str">
            <v>BUNHU ONWELL NYASHA</v>
          </cell>
          <cell r="E32">
            <v>34212</v>
          </cell>
          <cell r="F32">
            <v>43139</v>
          </cell>
          <cell r="G32">
            <v>43139</v>
          </cell>
          <cell r="H32" t="str">
            <v>63-1526466K07</v>
          </cell>
          <cell r="I32" t="str">
            <v>ASSISTANT FRONT</v>
          </cell>
          <cell r="J32" t="str">
            <v>F00</v>
          </cell>
          <cell r="K32" t="str">
            <v>M</v>
          </cell>
          <cell r="L32">
            <v>95932.9</v>
          </cell>
          <cell r="M32">
            <v>8154.3</v>
          </cell>
        </row>
        <row r="33">
          <cell r="B33">
            <v>1811021</v>
          </cell>
          <cell r="C33" t="str">
            <v>GWENA TINASHE</v>
          </cell>
          <cell r="D33" t="str">
            <v>TINASHE</v>
          </cell>
          <cell r="E33">
            <v>33631</v>
          </cell>
          <cell r="F33">
            <v>43405</v>
          </cell>
          <cell r="G33">
            <v>43405</v>
          </cell>
          <cell r="H33" t="str">
            <v>07-220522S07</v>
          </cell>
          <cell r="I33" t="str">
            <v>FACILITIES SUPERVISOR</v>
          </cell>
          <cell r="J33" t="str">
            <v>F00</v>
          </cell>
          <cell r="K33" t="str">
            <v>M</v>
          </cell>
          <cell r="L33">
            <v>80655.58</v>
          </cell>
          <cell r="M33">
            <v>6855.72</v>
          </cell>
        </row>
        <row r="34">
          <cell r="B34">
            <v>2002042</v>
          </cell>
          <cell r="C34" t="str">
            <v>KONDOWE</v>
          </cell>
          <cell r="D34" t="str">
            <v>LUCKY</v>
          </cell>
          <cell r="E34">
            <v>25333</v>
          </cell>
          <cell r="F34">
            <v>43862</v>
          </cell>
          <cell r="G34" t="str">
            <v>0000/00/00</v>
          </cell>
          <cell r="H34" t="str">
            <v>08-579212E08</v>
          </cell>
          <cell r="I34" t="str">
            <v>LOSS CONTROL OFFICER</v>
          </cell>
          <cell r="J34" t="str">
            <v>F00</v>
          </cell>
          <cell r="K34" t="str">
            <v>M</v>
          </cell>
          <cell r="L34">
            <v>96232.69</v>
          </cell>
          <cell r="M34">
            <v>8179.78</v>
          </cell>
        </row>
        <row r="35">
          <cell r="B35">
            <v>2204035</v>
          </cell>
          <cell r="C35" t="str">
            <v>NKOMO</v>
          </cell>
          <cell r="D35" t="str">
            <v>BLESSING</v>
          </cell>
          <cell r="E35">
            <v>35168</v>
          </cell>
          <cell r="F35">
            <v>44655</v>
          </cell>
          <cell r="G35" t="str">
            <v>0000/00/00</v>
          </cell>
          <cell r="H35" t="str">
            <v>08-2104362W08</v>
          </cell>
          <cell r="I35" t="str">
            <v>MGT TRAINEE F &amp; B</v>
          </cell>
          <cell r="J35" t="str">
            <v>GM1</v>
          </cell>
          <cell r="K35" t="str">
            <v>F</v>
          </cell>
          <cell r="L35">
            <v>62955.96</v>
          </cell>
          <cell r="M35">
            <v>5351.26</v>
          </cell>
        </row>
        <row r="36">
          <cell r="B36">
            <v>2204042</v>
          </cell>
          <cell r="C36" t="str">
            <v>SIZIBA</v>
          </cell>
          <cell r="D36" t="str">
            <v>MELISSA</v>
          </cell>
          <cell r="E36">
            <v>35537</v>
          </cell>
          <cell r="F36">
            <v>44655</v>
          </cell>
          <cell r="G36" t="str">
            <v>0000/00/00</v>
          </cell>
          <cell r="H36" t="str">
            <v>08-908677T28</v>
          </cell>
          <cell r="I36" t="str">
            <v>MGT TRAINEE FRONT OFFICE</v>
          </cell>
          <cell r="J36" t="str">
            <v>GM1</v>
          </cell>
          <cell r="K36" t="str">
            <v>F</v>
          </cell>
          <cell r="L36">
            <v>62955.96</v>
          </cell>
          <cell r="M36">
            <v>5351.26</v>
          </cell>
        </row>
        <row r="37">
          <cell r="B37">
            <v>9102049</v>
          </cell>
          <cell r="C37" t="str">
            <v>SIBANDA EVETHI</v>
          </cell>
          <cell r="D37" t="str">
            <v>EVETHI</v>
          </cell>
          <cell r="E37">
            <v>25461</v>
          </cell>
          <cell r="F37">
            <v>33270</v>
          </cell>
          <cell r="G37">
            <v>36951</v>
          </cell>
          <cell r="H37" t="str">
            <v>79 078013L 79</v>
          </cell>
          <cell r="I37" t="str">
            <v>SUPERVISOR - AC</v>
          </cell>
          <cell r="J37" t="str">
            <v>G14</v>
          </cell>
          <cell r="K37" t="str">
            <v>F</v>
          </cell>
          <cell r="L37">
            <v>83941.28</v>
          </cell>
          <cell r="M37">
            <v>7135.01</v>
          </cell>
        </row>
        <row r="38">
          <cell r="B38">
            <v>9108035</v>
          </cell>
          <cell r="C38" t="str">
            <v>NYAZENGA BERNARD</v>
          </cell>
          <cell r="D38" t="str">
            <v>BENARD</v>
          </cell>
          <cell r="E38">
            <v>26598</v>
          </cell>
          <cell r="F38">
            <v>33471</v>
          </cell>
          <cell r="G38">
            <v>39295</v>
          </cell>
          <cell r="H38" t="str">
            <v>42 140872V 42</v>
          </cell>
          <cell r="I38" t="str">
            <v>SUPERVISOR - FR</v>
          </cell>
          <cell r="J38" t="str">
            <v>G14</v>
          </cell>
          <cell r="K38" t="str">
            <v>M</v>
          </cell>
          <cell r="L38">
            <v>57409.84</v>
          </cell>
          <cell r="M38">
            <v>4879.84</v>
          </cell>
        </row>
        <row r="39">
          <cell r="B39">
            <v>9112203</v>
          </cell>
          <cell r="C39" t="str">
            <v>NCUBE MONICA</v>
          </cell>
          <cell r="D39" t="str">
            <v>MONICA</v>
          </cell>
          <cell r="E39">
            <v>25303</v>
          </cell>
          <cell r="F39">
            <v>33587</v>
          </cell>
          <cell r="G39">
            <v>38169</v>
          </cell>
          <cell r="H39" t="str">
            <v>08 549528P 53</v>
          </cell>
          <cell r="I39" t="str">
            <v>HOUSEKEEPER</v>
          </cell>
          <cell r="J39" t="str">
            <v>F00</v>
          </cell>
          <cell r="K39" t="str">
            <v>F</v>
          </cell>
          <cell r="L39">
            <v>91232.18</v>
          </cell>
          <cell r="M39">
            <v>7754.74</v>
          </cell>
        </row>
        <row r="40">
          <cell r="B40">
            <v>9403042</v>
          </cell>
          <cell r="C40" t="str">
            <v>NCUBE SIFELANI</v>
          </cell>
          <cell r="D40" t="str">
            <v>SIFELANI</v>
          </cell>
          <cell r="E40">
            <v>25473</v>
          </cell>
          <cell r="F40">
            <v>34394</v>
          </cell>
          <cell r="G40">
            <v>38626</v>
          </cell>
          <cell r="H40" t="str">
            <v>03 067799N 08</v>
          </cell>
          <cell r="I40" t="str">
            <v>CONTROLLER - DE</v>
          </cell>
          <cell r="J40" t="str">
            <v>G11</v>
          </cell>
          <cell r="K40" t="str">
            <v>M</v>
          </cell>
          <cell r="L40">
            <v>103736.34</v>
          </cell>
          <cell r="M40">
            <v>8817.59</v>
          </cell>
        </row>
        <row r="41">
          <cell r="B41">
            <v>9801245</v>
          </cell>
          <cell r="C41" t="str">
            <v>MURWIRA JOSEPH</v>
          </cell>
          <cell r="D41" t="str">
            <v>JOSEPH</v>
          </cell>
          <cell r="E41">
            <v>24176</v>
          </cell>
          <cell r="F41">
            <v>32357</v>
          </cell>
          <cell r="G41">
            <v>39264</v>
          </cell>
          <cell r="H41" t="str">
            <v>42-109641Y42</v>
          </cell>
          <cell r="I41" t="str">
            <v>CHEF - DE PARTI</v>
          </cell>
          <cell r="J41" t="str">
            <v>G13</v>
          </cell>
          <cell r="K41" t="str">
            <v>M</v>
          </cell>
          <cell r="L41">
            <v>77345.899999999994</v>
          </cell>
          <cell r="M41">
            <v>6574.4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 2022"/>
    </sheetNames>
    <sheetDataSet>
      <sheetData sheetId="0" refreshError="1">
        <row r="2">
          <cell r="B2">
            <v>303014</v>
          </cell>
          <cell r="C2" t="str">
            <v>GUCHU GRACE</v>
          </cell>
          <cell r="D2" t="str">
            <v>08-616484S26</v>
          </cell>
          <cell r="E2">
            <v>262317.34000000003</v>
          </cell>
          <cell r="F2">
            <v>0</v>
          </cell>
          <cell r="G2">
            <v>22296.9</v>
          </cell>
        </row>
        <row r="3">
          <cell r="B3">
            <v>1612021</v>
          </cell>
          <cell r="C3" t="str">
            <v>MATEMA AMANDA</v>
          </cell>
          <cell r="D3" t="str">
            <v>08-766710G58</v>
          </cell>
          <cell r="E3">
            <v>399718.73</v>
          </cell>
          <cell r="F3">
            <v>0</v>
          </cell>
          <cell r="G3">
            <v>33976.230000000003</v>
          </cell>
        </row>
        <row r="4">
          <cell r="B4">
            <v>1711007</v>
          </cell>
          <cell r="C4" t="str">
            <v>NEKATAMBE BRIGHTON</v>
          </cell>
          <cell r="D4" t="str">
            <v>79-108937Z79</v>
          </cell>
          <cell r="E4">
            <v>181772.55</v>
          </cell>
          <cell r="F4">
            <v>0</v>
          </cell>
          <cell r="G4">
            <v>15450.69</v>
          </cell>
        </row>
        <row r="5">
          <cell r="B5">
            <v>904217</v>
          </cell>
          <cell r="C5" t="str">
            <v xml:space="preserve">SIBANDA	 MANDLENKOSI			</v>
          </cell>
          <cell r="D5" t="str">
            <v>79-104235N79</v>
          </cell>
          <cell r="E5">
            <v>224844.61</v>
          </cell>
          <cell r="F5">
            <v>0</v>
          </cell>
          <cell r="G5">
            <v>19111.63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H7" t="str">
            <v>631417811G58</v>
          </cell>
          <cell r="I7">
            <v>33443</v>
          </cell>
          <cell r="J7" t="str">
            <v>M</v>
          </cell>
          <cell r="K7" t="str">
            <v>HUMAN RESOURCES MANAGER</v>
          </cell>
          <cell r="L7" t="str">
            <v>E00</v>
          </cell>
          <cell r="M7">
            <v>171098.34</v>
          </cell>
          <cell r="N7">
            <v>14543.28</v>
          </cell>
        </row>
        <row r="8">
          <cell r="H8" t="str">
            <v>08833222C27</v>
          </cell>
          <cell r="I8">
            <v>31990</v>
          </cell>
          <cell r="J8" t="str">
            <v>F</v>
          </cell>
          <cell r="K8" t="str">
            <v>FO MANAGER</v>
          </cell>
          <cell r="L8" t="str">
            <v>E00</v>
          </cell>
          <cell r="M8">
            <v>155889.87</v>
          </cell>
          <cell r="N8">
            <v>13250.74</v>
          </cell>
        </row>
        <row r="9">
          <cell r="H9" t="str">
            <v>08831287Z28</v>
          </cell>
          <cell r="I9">
            <v>32237</v>
          </cell>
          <cell r="J9" t="str">
            <v>M</v>
          </cell>
          <cell r="K9" t="str">
            <v>EXEC SOUS CHEF</v>
          </cell>
          <cell r="L9" t="str">
            <v>E00</v>
          </cell>
          <cell r="M9">
            <v>152894.07999999999</v>
          </cell>
          <cell r="N9">
            <v>12995.96</v>
          </cell>
        </row>
        <row r="10">
          <cell r="H10" t="str">
            <v>80039458K80</v>
          </cell>
          <cell r="I10">
            <v>27878</v>
          </cell>
          <cell r="J10" t="str">
            <v>M</v>
          </cell>
          <cell r="K10" t="str">
            <v>FACILITIES MANAGER</v>
          </cell>
          <cell r="L10" t="str">
            <v>E00</v>
          </cell>
          <cell r="M10">
            <v>143749.67000000001</v>
          </cell>
          <cell r="N10">
            <v>12218.89</v>
          </cell>
        </row>
        <row r="11">
          <cell r="H11" t="str">
            <v>08602328F21</v>
          </cell>
          <cell r="I11">
            <v>27245</v>
          </cell>
          <cell r="J11" t="str">
            <v>F</v>
          </cell>
          <cell r="K11" t="str">
            <v>EXEC H/KEEPER</v>
          </cell>
          <cell r="L11" t="str">
            <v>E00</v>
          </cell>
          <cell r="M11">
            <v>131905.42000000001</v>
          </cell>
          <cell r="N11">
            <v>11212.17</v>
          </cell>
        </row>
        <row r="12">
          <cell r="H12" t="str">
            <v>28084221B58</v>
          </cell>
          <cell r="I12">
            <v>30396</v>
          </cell>
          <cell r="J12" t="str">
            <v>F</v>
          </cell>
          <cell r="K12" t="str">
            <v>BANQUETING MGR</v>
          </cell>
          <cell r="L12" t="str">
            <v>E00</v>
          </cell>
          <cell r="M12">
            <v>131247.07</v>
          </cell>
          <cell r="N12">
            <v>11156.11</v>
          </cell>
        </row>
        <row r="13">
          <cell r="H13" t="str">
            <v>21032453L21</v>
          </cell>
          <cell r="I13">
            <v>28249</v>
          </cell>
          <cell r="J13" t="str">
            <v>F</v>
          </cell>
          <cell r="K13" t="str">
            <v>CHEF - CLASS 1</v>
          </cell>
          <cell r="L13" t="str">
            <v>G13</v>
          </cell>
          <cell r="M13">
            <v>118877.35</v>
          </cell>
          <cell r="N13">
            <v>10104.74</v>
          </cell>
        </row>
        <row r="14">
          <cell r="H14" t="str">
            <v>13184715L75</v>
          </cell>
          <cell r="I14">
            <v>30714</v>
          </cell>
          <cell r="J14" t="str">
            <v>M</v>
          </cell>
          <cell r="K14" t="str">
            <v>SYSTEM ANALYST</v>
          </cell>
          <cell r="L14" t="str">
            <v>F00</v>
          </cell>
          <cell r="M14">
            <v>109062.51</v>
          </cell>
          <cell r="N14">
            <v>9270.41</v>
          </cell>
        </row>
        <row r="15">
          <cell r="H15" t="str">
            <v>28057432H28</v>
          </cell>
          <cell r="I15">
            <v>24008</v>
          </cell>
          <cell r="J15" t="str">
            <v>M</v>
          </cell>
          <cell r="K15" t="str">
            <v>PLUMBER CLASS 1</v>
          </cell>
          <cell r="L15" t="str">
            <v>G13</v>
          </cell>
          <cell r="M15">
            <v>96257.919999999998</v>
          </cell>
          <cell r="N15">
            <v>8182</v>
          </cell>
        </row>
        <row r="16">
          <cell r="H16" t="str">
            <v>08579212E08</v>
          </cell>
          <cell r="I16">
            <v>25333</v>
          </cell>
          <cell r="J16" t="str">
            <v>M</v>
          </cell>
          <cell r="K16" t="str">
            <v>LOSS CONTROL OFFICER</v>
          </cell>
          <cell r="L16" t="str">
            <v>F00</v>
          </cell>
          <cell r="M16">
            <v>96233.76</v>
          </cell>
          <cell r="N16">
            <v>8179.8</v>
          </cell>
        </row>
        <row r="17">
          <cell r="H17" t="str">
            <v>58280467H58</v>
          </cell>
          <cell r="I17">
            <v>34145</v>
          </cell>
          <cell r="J17" t="str">
            <v>F</v>
          </cell>
          <cell r="K17" t="str">
            <v>ASST FOOD &amp; BEV</v>
          </cell>
          <cell r="L17" t="str">
            <v>F00</v>
          </cell>
          <cell r="M17">
            <v>95931.76</v>
          </cell>
          <cell r="N17">
            <v>8154.27</v>
          </cell>
        </row>
        <row r="18">
          <cell r="H18" t="str">
            <v>631526466K07</v>
          </cell>
          <cell r="I18">
            <v>34212</v>
          </cell>
          <cell r="J18" t="str">
            <v>M</v>
          </cell>
          <cell r="K18" t="str">
            <v>ASSISTANT FRONT</v>
          </cell>
          <cell r="L18" t="str">
            <v>F00</v>
          </cell>
          <cell r="M18">
            <v>95931.76</v>
          </cell>
          <cell r="N18">
            <v>8154.27</v>
          </cell>
        </row>
        <row r="19">
          <cell r="H19" t="str">
            <v>03067799N08</v>
          </cell>
          <cell r="I19">
            <v>25473</v>
          </cell>
          <cell r="J19" t="str">
            <v>M</v>
          </cell>
          <cell r="K19" t="str">
            <v>CONTROLLER - DE</v>
          </cell>
          <cell r="L19" t="str">
            <v>G11</v>
          </cell>
          <cell r="M19">
            <v>92633.98</v>
          </cell>
          <cell r="N19">
            <v>7873.66</v>
          </cell>
        </row>
        <row r="20">
          <cell r="H20" t="str">
            <v>08685492B39</v>
          </cell>
          <cell r="I20">
            <v>26368</v>
          </cell>
          <cell r="J20" t="str">
            <v>M</v>
          </cell>
          <cell r="K20" t="str">
            <v>ARTISAN2-CARPEN</v>
          </cell>
          <cell r="L20" t="str">
            <v>G11</v>
          </cell>
          <cell r="M20">
            <v>92627.94</v>
          </cell>
          <cell r="N20">
            <v>7873.36</v>
          </cell>
        </row>
        <row r="21">
          <cell r="H21" t="str">
            <v>631229282J73</v>
          </cell>
          <cell r="I21">
            <v>30259</v>
          </cell>
          <cell r="J21" t="str">
            <v>F</v>
          </cell>
          <cell r="K21" t="str">
            <v>QUALITY COORD</v>
          </cell>
          <cell r="L21" t="str">
            <v>F00</v>
          </cell>
          <cell r="M21">
            <v>91232.72</v>
          </cell>
          <cell r="N21">
            <v>7754.73</v>
          </cell>
        </row>
        <row r="22">
          <cell r="H22" t="str">
            <v>08549528P53</v>
          </cell>
          <cell r="I22">
            <v>25303</v>
          </cell>
          <cell r="J22" t="str">
            <v>F</v>
          </cell>
          <cell r="K22" t="str">
            <v>HOUSEKEEPER</v>
          </cell>
          <cell r="L22" t="str">
            <v>F00</v>
          </cell>
          <cell r="M22">
            <v>91232.72</v>
          </cell>
          <cell r="N22">
            <v>7754.73</v>
          </cell>
        </row>
        <row r="23">
          <cell r="H23" t="str">
            <v>08772106X70</v>
          </cell>
          <cell r="I23">
            <v>30287</v>
          </cell>
          <cell r="J23" t="str">
            <v>M</v>
          </cell>
          <cell r="K23" t="str">
            <v>ARTISAN 3 - REF</v>
          </cell>
          <cell r="L23" t="str">
            <v>G10</v>
          </cell>
          <cell r="M23">
            <v>90858.25</v>
          </cell>
          <cell r="N23">
            <v>7723.19</v>
          </cell>
        </row>
        <row r="24">
          <cell r="H24" t="str">
            <v>08754042M70</v>
          </cell>
          <cell r="I24">
            <v>29565</v>
          </cell>
          <cell r="J24" t="str">
            <v>F</v>
          </cell>
          <cell r="K24" t="str">
            <v>BANQ SUPERVISOR</v>
          </cell>
          <cell r="L24" t="str">
            <v>G11</v>
          </cell>
          <cell r="M24">
            <v>89934.14</v>
          </cell>
          <cell r="N24">
            <v>7644.3</v>
          </cell>
        </row>
        <row r="25">
          <cell r="H25" t="str">
            <v>83028075G83</v>
          </cell>
          <cell r="I25">
            <v>24991</v>
          </cell>
          <cell r="J25" t="str">
            <v>M</v>
          </cell>
          <cell r="K25" t="str">
            <v>STOREMAN</v>
          </cell>
          <cell r="L25" t="str">
            <v>G11</v>
          </cell>
          <cell r="M25">
            <v>89934.14</v>
          </cell>
          <cell r="N25">
            <v>7644.2</v>
          </cell>
        </row>
        <row r="26">
          <cell r="H26" t="str">
            <v>08817522M41</v>
          </cell>
          <cell r="I26">
            <v>31820</v>
          </cell>
          <cell r="J26" t="str">
            <v>F</v>
          </cell>
          <cell r="K26" t="str">
            <v>G/RELTNS OFFIC</v>
          </cell>
          <cell r="L26" t="str">
            <v>G11</v>
          </cell>
          <cell r="M26">
            <v>89928.1</v>
          </cell>
          <cell r="N26">
            <v>7644.1</v>
          </cell>
        </row>
        <row r="27">
          <cell r="H27" t="str">
            <v>28070449G28</v>
          </cell>
          <cell r="I27">
            <v>27010</v>
          </cell>
          <cell r="J27" t="str">
            <v>M</v>
          </cell>
          <cell r="K27" t="str">
            <v>GARDENS SUPERVI</v>
          </cell>
          <cell r="L27" t="str">
            <v>F00</v>
          </cell>
          <cell r="M27">
            <v>84872.7</v>
          </cell>
          <cell r="N27">
            <v>7214.43</v>
          </cell>
        </row>
        <row r="28">
          <cell r="H28" t="str">
            <v>79078013L79</v>
          </cell>
          <cell r="I28">
            <v>25461</v>
          </cell>
          <cell r="J28" t="str">
            <v>F</v>
          </cell>
          <cell r="K28" t="str">
            <v>SUPERVISOR - AC</v>
          </cell>
          <cell r="L28" t="str">
            <v>G14</v>
          </cell>
          <cell r="M28">
            <v>83942.56</v>
          </cell>
          <cell r="N28">
            <v>7135.04</v>
          </cell>
        </row>
        <row r="29">
          <cell r="H29" t="str">
            <v>07220522S07</v>
          </cell>
          <cell r="I29">
            <v>33631</v>
          </cell>
          <cell r="J29" t="str">
            <v>M</v>
          </cell>
          <cell r="K29" t="str">
            <v>FACILITIES SUPERVISOR</v>
          </cell>
          <cell r="L29" t="str">
            <v>F00</v>
          </cell>
          <cell r="M29">
            <v>80656.850000000006</v>
          </cell>
          <cell r="N29">
            <v>6855.73</v>
          </cell>
        </row>
        <row r="30">
          <cell r="H30" t="str">
            <v>42109641Y42</v>
          </cell>
          <cell r="I30">
            <v>24176</v>
          </cell>
          <cell r="J30" t="str">
            <v>M</v>
          </cell>
          <cell r="K30" t="str">
            <v>CHEF - DE PARTI</v>
          </cell>
          <cell r="L30" t="str">
            <v>G13</v>
          </cell>
          <cell r="M30">
            <v>77346.990000000005</v>
          </cell>
          <cell r="N30">
            <v>6574.41</v>
          </cell>
        </row>
        <row r="31">
          <cell r="H31" t="str">
            <v>08886866L53</v>
          </cell>
          <cell r="I31">
            <v>33837</v>
          </cell>
          <cell r="J31" t="str">
            <v>M</v>
          </cell>
          <cell r="K31" t="str">
            <v>PURCHASING OFFICER</v>
          </cell>
          <cell r="L31" t="str">
            <v>F00</v>
          </cell>
          <cell r="M31">
            <v>70624.570000000007</v>
          </cell>
          <cell r="N31">
            <v>6002.88</v>
          </cell>
        </row>
        <row r="32">
          <cell r="H32" t="str">
            <v>632422123A03</v>
          </cell>
          <cell r="I32">
            <v>33197</v>
          </cell>
          <cell r="J32" t="str">
            <v>F</v>
          </cell>
          <cell r="K32" t="str">
            <v>BANQUETING COORDINATOR</v>
          </cell>
          <cell r="L32" t="str">
            <v>F00</v>
          </cell>
          <cell r="M32">
            <v>70570.210000000006</v>
          </cell>
          <cell r="N32">
            <v>5998.47</v>
          </cell>
        </row>
        <row r="33">
          <cell r="H33" t="str">
            <v>082104362W08</v>
          </cell>
          <cell r="I33">
            <v>35168</v>
          </cell>
          <cell r="J33" t="str">
            <v>F</v>
          </cell>
          <cell r="K33" t="str">
            <v>MGT TRAINEE F &amp; B</v>
          </cell>
          <cell r="L33" t="str">
            <v>GM1</v>
          </cell>
          <cell r="M33">
            <v>62953.9</v>
          </cell>
          <cell r="N33">
            <v>5351.25</v>
          </cell>
        </row>
        <row r="34">
          <cell r="H34" t="str">
            <v>08908677T28</v>
          </cell>
          <cell r="I34">
            <v>35537</v>
          </cell>
          <cell r="J34" t="str">
            <v>F</v>
          </cell>
          <cell r="K34" t="str">
            <v>MGT TRAINEE FRONT OFFICE</v>
          </cell>
          <cell r="L34" t="str">
            <v>GM1</v>
          </cell>
          <cell r="M34">
            <v>62953.9</v>
          </cell>
          <cell r="N34">
            <v>5351.25</v>
          </cell>
        </row>
        <row r="35">
          <cell r="H35" t="str">
            <v>42140872V42</v>
          </cell>
          <cell r="I35">
            <v>26598</v>
          </cell>
          <cell r="J35" t="str">
            <v>M</v>
          </cell>
          <cell r="K35" t="str">
            <v>SUPERVISOR - FR</v>
          </cell>
          <cell r="L35" t="str">
            <v>G14</v>
          </cell>
          <cell r="M35">
            <v>57409.27</v>
          </cell>
          <cell r="N35">
            <v>4879.83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57"/>
  <sheetViews>
    <sheetView topLeftCell="A22" workbookViewId="0">
      <selection activeCell="B52" sqref="B52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9108035</v>
      </c>
      <c r="D2" s="33">
        <v>1151540</v>
      </c>
      <c r="E2" s="2" t="s">
        <v>73</v>
      </c>
      <c r="F2" s="2" t="s">
        <v>74</v>
      </c>
      <c r="G2" s="2" t="s">
        <v>75</v>
      </c>
      <c r="H2" s="3">
        <v>344.7</v>
      </c>
      <c r="I2" s="3">
        <v>17.239999999999998</v>
      </c>
      <c r="J2" s="3">
        <v>29.3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5.0014505366985783E-2</v>
      </c>
      <c r="Q2" s="28">
        <v>8.5001450536698581E-2</v>
      </c>
      <c r="BU2" s="3"/>
    </row>
    <row r="3" spans="1:190" ht="14.25" customHeight="1" x14ac:dyDescent="0.3">
      <c r="A3" s="2">
        <v>423</v>
      </c>
      <c r="B3" s="1" t="s">
        <v>35</v>
      </c>
      <c r="C3" s="5">
        <v>1907035</v>
      </c>
      <c r="D3" s="33">
        <v>1163060</v>
      </c>
      <c r="E3" s="2" t="s">
        <v>153</v>
      </c>
      <c r="F3" s="2" t="s">
        <v>151</v>
      </c>
      <c r="G3" s="2" t="s">
        <v>152</v>
      </c>
      <c r="H3" s="3">
        <v>378</v>
      </c>
      <c r="I3" s="3">
        <v>18.899999999999999</v>
      </c>
      <c r="J3" s="3">
        <v>32.130000000000003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4.9999999999999996E-2</v>
      </c>
      <c r="Q3" s="28">
        <v>8.5000000000000006E-2</v>
      </c>
      <c r="BU3" s="3"/>
    </row>
    <row r="4" spans="1:190" ht="13.5" customHeight="1" x14ac:dyDescent="0.3">
      <c r="A4" s="2">
        <v>423</v>
      </c>
      <c r="B4" s="1" t="s">
        <v>35</v>
      </c>
      <c r="C4" s="5">
        <v>1802063</v>
      </c>
      <c r="D4" s="33">
        <v>1152764</v>
      </c>
      <c r="E4" s="2" t="s">
        <v>127</v>
      </c>
      <c r="F4" s="2" t="s">
        <v>128</v>
      </c>
      <c r="G4" s="2" t="s">
        <v>129</v>
      </c>
      <c r="H4" s="3">
        <v>384</v>
      </c>
      <c r="I4" s="3">
        <v>19.2</v>
      </c>
      <c r="J4" s="3">
        <v>32.64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190" ht="14.25" customHeight="1" x14ac:dyDescent="0.3">
      <c r="A5" s="2">
        <v>423</v>
      </c>
      <c r="B5" s="1" t="s">
        <v>35</v>
      </c>
      <c r="C5" s="5">
        <v>410154</v>
      </c>
      <c r="D5" s="33">
        <v>1156625</v>
      </c>
      <c r="E5" s="2" t="s">
        <v>118</v>
      </c>
      <c r="F5" s="2" t="s">
        <v>119</v>
      </c>
      <c r="G5" s="2" t="s">
        <v>120</v>
      </c>
      <c r="H5" s="3">
        <v>423.36</v>
      </c>
      <c r="I5" s="3">
        <v>21.17</v>
      </c>
      <c r="J5" s="3">
        <v>35.99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5.0004724111866974E-2</v>
      </c>
      <c r="Q5" s="28">
        <v>8.501039304610733E-2</v>
      </c>
      <c r="BU5" s="3"/>
    </row>
    <row r="6" spans="1:190" ht="12.75" customHeight="1" x14ac:dyDescent="0.3">
      <c r="A6" s="2">
        <v>423</v>
      </c>
      <c r="B6" s="1" t="s">
        <v>35</v>
      </c>
      <c r="C6" s="5">
        <v>706252</v>
      </c>
      <c r="D6" s="33">
        <v>1151547</v>
      </c>
      <c r="E6" s="2" t="s">
        <v>65</v>
      </c>
      <c r="F6" s="2" t="s">
        <v>39</v>
      </c>
      <c r="G6" s="2" t="s">
        <v>66</v>
      </c>
      <c r="H6" s="3">
        <v>423.94</v>
      </c>
      <c r="I6" s="3">
        <v>21.2</v>
      </c>
      <c r="J6" s="3">
        <v>36.03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5.0007076473085811E-2</v>
      </c>
      <c r="Q6" s="28">
        <v>8.4988441760626504E-2</v>
      </c>
      <c r="BU6" s="3"/>
    </row>
    <row r="7" spans="1:190" ht="14.25" customHeight="1" x14ac:dyDescent="0.3">
      <c r="A7" s="2">
        <v>423</v>
      </c>
      <c r="B7" s="1" t="s">
        <v>35</v>
      </c>
      <c r="C7" s="5">
        <v>9801245</v>
      </c>
      <c r="D7" s="33">
        <v>1151532</v>
      </c>
      <c r="E7" s="2" t="s">
        <v>71</v>
      </c>
      <c r="F7" s="2" t="s">
        <v>17</v>
      </c>
      <c r="G7" s="2" t="s">
        <v>72</v>
      </c>
      <c r="H7" s="3">
        <v>464.4</v>
      </c>
      <c r="I7" s="3">
        <v>23.22</v>
      </c>
      <c r="J7" s="3">
        <v>39.47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0.05</v>
      </c>
      <c r="Q7" s="28">
        <v>8.4991386735572785E-2</v>
      </c>
      <c r="BU7" s="3"/>
    </row>
    <row r="8" spans="1:190" ht="14.25" customHeight="1" x14ac:dyDescent="0.3">
      <c r="A8" s="2">
        <v>423</v>
      </c>
      <c r="B8" s="1" t="s">
        <v>35</v>
      </c>
      <c r="C8" s="5">
        <v>402028</v>
      </c>
      <c r="D8" s="33">
        <v>1152500</v>
      </c>
      <c r="E8" s="2" t="s">
        <v>121</v>
      </c>
      <c r="F8" s="2" t="s">
        <v>122</v>
      </c>
      <c r="G8" s="2" t="s">
        <v>123</v>
      </c>
      <c r="H8" s="3">
        <v>504</v>
      </c>
      <c r="I8" s="3">
        <v>25.2</v>
      </c>
      <c r="J8" s="3">
        <v>42.84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4.9999999999999996E-2</v>
      </c>
      <c r="Q8" s="28">
        <v>8.5000000000000006E-2</v>
      </c>
      <c r="BU8" s="3"/>
    </row>
    <row r="9" spans="1:190" ht="14.25" customHeight="1" x14ac:dyDescent="0.3">
      <c r="A9" s="2">
        <v>423</v>
      </c>
      <c r="B9" s="1" t="s">
        <v>35</v>
      </c>
      <c r="C9" s="5">
        <v>9102049</v>
      </c>
      <c r="D9" s="33">
        <v>1151543</v>
      </c>
      <c r="E9" s="2" t="s">
        <v>14</v>
      </c>
      <c r="F9" s="2" t="s">
        <v>69</v>
      </c>
      <c r="G9" s="2" t="s">
        <v>70</v>
      </c>
      <c r="H9" s="3">
        <v>504</v>
      </c>
      <c r="I9" s="3">
        <v>25.2</v>
      </c>
      <c r="J9" s="3">
        <v>42.84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4.9999999999999996E-2</v>
      </c>
      <c r="Q9" s="28">
        <v>8.5000000000000006E-2</v>
      </c>
      <c r="BU9" s="3"/>
    </row>
    <row r="10" spans="1:190" ht="14.25" customHeight="1" x14ac:dyDescent="0.3">
      <c r="A10" s="2">
        <v>423</v>
      </c>
      <c r="B10" s="1" t="s">
        <v>35</v>
      </c>
      <c r="C10" s="5">
        <v>406035</v>
      </c>
      <c r="D10" s="33">
        <v>1151524</v>
      </c>
      <c r="E10" s="2" t="s">
        <v>15</v>
      </c>
      <c r="F10" s="2" t="s">
        <v>31</v>
      </c>
      <c r="G10" s="2" t="s">
        <v>63</v>
      </c>
      <c r="H10" s="3">
        <v>509.61</v>
      </c>
      <c r="I10" s="3">
        <v>25.48</v>
      </c>
      <c r="J10" s="3">
        <v>43.32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4.9999018857557739E-2</v>
      </c>
      <c r="Q10" s="28">
        <v>8.5006181197386232E-2</v>
      </c>
      <c r="R10" s="34"/>
      <c r="BS10" s="3"/>
    </row>
    <row r="11" spans="1:190" ht="14.25" customHeight="1" x14ac:dyDescent="0.3">
      <c r="A11" s="2">
        <v>423</v>
      </c>
      <c r="B11" s="1" t="s">
        <v>35</v>
      </c>
      <c r="C11" s="5">
        <v>9112203</v>
      </c>
      <c r="D11" s="33">
        <v>1151535</v>
      </c>
      <c r="E11" s="2" t="s">
        <v>16</v>
      </c>
      <c r="F11" s="2" t="s">
        <v>24</v>
      </c>
      <c r="G11" s="2" t="s">
        <v>62</v>
      </c>
      <c r="H11" s="3">
        <v>547.78</v>
      </c>
      <c r="I11" s="3">
        <v>27.39</v>
      </c>
      <c r="J11" s="3">
        <v>46.56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5.0001825550403452E-2</v>
      </c>
      <c r="Q11" s="28">
        <v>8.4997626784475533E-2</v>
      </c>
      <c r="BU11" s="3"/>
    </row>
    <row r="12" spans="1:190" ht="14.25" customHeight="1" x14ac:dyDescent="0.3">
      <c r="A12" s="2">
        <v>423</v>
      </c>
      <c r="B12" s="1" t="s">
        <v>35</v>
      </c>
      <c r="C12" s="5">
        <v>804070</v>
      </c>
      <c r="D12" s="33">
        <v>1151520</v>
      </c>
      <c r="E12" s="2" t="s">
        <v>139</v>
      </c>
      <c r="F12" s="2" t="s">
        <v>60</v>
      </c>
      <c r="G12" s="2" t="s">
        <v>61</v>
      </c>
      <c r="H12" s="3">
        <v>547.78</v>
      </c>
      <c r="I12" s="3">
        <v>27.39</v>
      </c>
      <c r="J12" s="3">
        <v>46.56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5.0001825550403452E-2</v>
      </c>
      <c r="Q12" s="28">
        <v>8.4997626784475533E-2</v>
      </c>
      <c r="BU12" s="3"/>
    </row>
    <row r="13" spans="1:190" ht="14.25" customHeight="1" x14ac:dyDescent="0.3">
      <c r="A13" s="2">
        <v>423</v>
      </c>
      <c r="B13" s="1" t="s">
        <v>35</v>
      </c>
      <c r="C13" s="5">
        <v>1212042</v>
      </c>
      <c r="D13" s="33">
        <v>1151931</v>
      </c>
      <c r="E13" s="2" t="s">
        <v>115</v>
      </c>
      <c r="F13" s="2" t="s">
        <v>116</v>
      </c>
      <c r="G13" s="2" t="s">
        <v>117</v>
      </c>
      <c r="H13" s="3">
        <v>576</v>
      </c>
      <c r="I13" s="3">
        <v>28.8</v>
      </c>
      <c r="J13" s="3">
        <v>48.96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0.05</v>
      </c>
      <c r="Q13" s="28">
        <v>8.5000000000000006E-2</v>
      </c>
      <c r="BU13" s="3"/>
    </row>
    <row r="14" spans="1:190" ht="14.25" customHeight="1" x14ac:dyDescent="0.3">
      <c r="A14" s="2">
        <v>423</v>
      </c>
      <c r="B14" s="1" t="s">
        <v>35</v>
      </c>
      <c r="C14" s="5">
        <v>2002042</v>
      </c>
      <c r="D14" s="33">
        <v>1163059</v>
      </c>
      <c r="E14" s="2" t="s">
        <v>143</v>
      </c>
      <c r="F14" s="2" t="s">
        <v>144</v>
      </c>
      <c r="G14" s="2" t="s">
        <v>145</v>
      </c>
      <c r="H14" s="3">
        <v>577.79999999999995</v>
      </c>
      <c r="I14" s="3">
        <v>28.89</v>
      </c>
      <c r="J14" s="3">
        <v>49.11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0.05</v>
      </c>
      <c r="Q14" s="28">
        <v>8.4994807892004157E-2</v>
      </c>
      <c r="BU14" s="3"/>
    </row>
    <row r="15" spans="1:190" ht="14.25" customHeight="1" x14ac:dyDescent="0.3">
      <c r="A15" s="2">
        <v>423</v>
      </c>
      <c r="B15" s="1" t="s">
        <v>35</v>
      </c>
      <c r="C15" s="5">
        <v>1301007</v>
      </c>
      <c r="D15" s="33">
        <v>1151525</v>
      </c>
      <c r="E15" s="2" t="s">
        <v>15</v>
      </c>
      <c r="F15" s="2" t="s">
        <v>81</v>
      </c>
      <c r="G15" s="2" t="s">
        <v>82</v>
      </c>
      <c r="H15" s="3">
        <v>612</v>
      </c>
      <c r="I15" s="3">
        <v>30.6</v>
      </c>
      <c r="J15" s="3">
        <v>52.02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0.05</v>
      </c>
      <c r="Q15" s="28">
        <v>8.5000000000000006E-2</v>
      </c>
      <c r="BU15" s="3"/>
    </row>
    <row r="16" spans="1:190" ht="14.25" customHeight="1" x14ac:dyDescent="0.3">
      <c r="A16" s="2">
        <v>423</v>
      </c>
      <c r="B16" s="1" t="s">
        <v>35</v>
      </c>
      <c r="C16" s="5">
        <v>303014</v>
      </c>
      <c r="D16" s="33">
        <v>1151519</v>
      </c>
      <c r="E16" s="29" t="s">
        <v>55</v>
      </c>
      <c r="F16" s="1" t="s">
        <v>29</v>
      </c>
      <c r="G16" s="2" t="s">
        <v>56</v>
      </c>
      <c r="H16" s="3">
        <v>630</v>
      </c>
      <c r="I16" s="3">
        <v>57.96</v>
      </c>
      <c r="J16" s="3">
        <v>98.53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9.5999999999999988E-2</v>
      </c>
      <c r="Q16" s="28">
        <v>0.16320634920634919</v>
      </c>
      <c r="S16" s="9"/>
      <c r="T16" s="30"/>
      <c r="U16" s="30"/>
      <c r="V16" s="31"/>
      <c r="W16" s="32"/>
      <c r="X16" s="33"/>
      <c r="Y16" s="32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3"/>
      <c r="DJ16" s="33"/>
      <c r="GH16" s="3"/>
    </row>
    <row r="17" spans="1:74" ht="14.25" customHeight="1" x14ac:dyDescent="0.3">
      <c r="A17" s="2">
        <v>423</v>
      </c>
      <c r="B17" s="1" t="s">
        <v>35</v>
      </c>
      <c r="C17" s="5">
        <v>902161</v>
      </c>
      <c r="D17" s="33">
        <v>1151545</v>
      </c>
      <c r="E17" s="2" t="s">
        <v>14</v>
      </c>
      <c r="F17" s="2" t="s">
        <v>18</v>
      </c>
      <c r="G17" s="2" t="s">
        <v>64</v>
      </c>
      <c r="H17" s="3">
        <v>713.78</v>
      </c>
      <c r="I17" s="3">
        <v>35.69</v>
      </c>
      <c r="J17" s="3">
        <v>60.67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5.0001400991902263E-2</v>
      </c>
      <c r="Q17" s="28">
        <v>8.4998178710527061E-2</v>
      </c>
      <c r="BU17" s="3"/>
    </row>
    <row r="18" spans="1:74" ht="14.25" customHeight="1" x14ac:dyDescent="0.3">
      <c r="A18" s="2">
        <v>423</v>
      </c>
      <c r="B18" s="1" t="s">
        <v>49</v>
      </c>
      <c r="C18" s="51">
        <v>910007</v>
      </c>
      <c r="D18" s="37">
        <v>1151451</v>
      </c>
      <c r="E18" s="50" t="s">
        <v>50</v>
      </c>
      <c r="F18" s="50" t="s">
        <v>51</v>
      </c>
      <c r="G18" s="52" t="s">
        <v>52</v>
      </c>
      <c r="H18" s="3">
        <v>788.04</v>
      </c>
      <c r="I18" s="3">
        <v>39.4</v>
      </c>
      <c r="J18" s="3">
        <v>66.98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4.9997462057763564E-2</v>
      </c>
      <c r="Q18" s="28">
        <v>8.4995685498198068E-2</v>
      </c>
      <c r="R18" s="28"/>
      <c r="BV18" s="3"/>
    </row>
    <row r="19" spans="1:74" ht="14.25" customHeight="1" x14ac:dyDescent="0.3">
      <c r="A19" s="2">
        <v>423</v>
      </c>
      <c r="B19" s="1" t="s">
        <v>35</v>
      </c>
      <c r="C19" s="5">
        <v>1077</v>
      </c>
      <c r="D19" s="33">
        <v>1151544</v>
      </c>
      <c r="E19" s="2" t="s">
        <v>14</v>
      </c>
      <c r="F19" s="2" t="s">
        <v>57</v>
      </c>
      <c r="G19" s="2" t="s">
        <v>58</v>
      </c>
      <c r="H19" s="3">
        <v>792</v>
      </c>
      <c r="I19" s="3">
        <v>39.6</v>
      </c>
      <c r="J19" s="3">
        <v>67.319999999999993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8.4999999999999992E-2</v>
      </c>
      <c r="BU19" s="3"/>
    </row>
    <row r="20" spans="1:74" ht="14.25" customHeight="1" x14ac:dyDescent="0.3">
      <c r="A20" s="2">
        <v>423</v>
      </c>
      <c r="B20" s="1" t="s">
        <v>35</v>
      </c>
      <c r="C20" s="5">
        <v>504021</v>
      </c>
      <c r="D20" s="33">
        <v>1151548</v>
      </c>
      <c r="E20" s="2" t="s">
        <v>42</v>
      </c>
      <c r="F20" s="2" t="s">
        <v>33</v>
      </c>
      <c r="G20" s="2" t="s">
        <v>43</v>
      </c>
      <c r="H20" s="3">
        <v>1260</v>
      </c>
      <c r="I20" s="3">
        <v>63</v>
      </c>
      <c r="J20" s="3">
        <v>107.1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8.4999999999999992E-2</v>
      </c>
      <c r="BU20" s="3"/>
    </row>
    <row r="21" spans="1:74" ht="14.25" customHeight="1" x14ac:dyDescent="0.3">
      <c r="A21" s="2">
        <v>423</v>
      </c>
      <c r="B21" s="1" t="s">
        <v>35</v>
      </c>
      <c r="C21" s="5">
        <v>1705007</v>
      </c>
      <c r="D21" s="33">
        <v>1151958</v>
      </c>
      <c r="E21" s="2" t="s">
        <v>34</v>
      </c>
      <c r="F21" s="2" t="s">
        <v>91</v>
      </c>
      <c r="G21" s="2" t="s">
        <v>90</v>
      </c>
      <c r="H21" s="3">
        <v>1260</v>
      </c>
      <c r="I21" s="3">
        <v>63</v>
      </c>
      <c r="J21" s="3">
        <v>107.1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R21" s="34"/>
      <c r="BS21" s="3"/>
    </row>
    <row r="22" spans="1:74" ht="14.25" customHeight="1" x14ac:dyDescent="0.3">
      <c r="A22" s="2">
        <v>423</v>
      </c>
      <c r="B22" s="1" t="s">
        <v>35</v>
      </c>
      <c r="C22" s="5">
        <v>807231</v>
      </c>
      <c r="D22" s="33">
        <v>1151527</v>
      </c>
      <c r="E22" s="2" t="s">
        <v>86</v>
      </c>
      <c r="F22" s="2" t="s">
        <v>87</v>
      </c>
      <c r="G22" s="2" t="s">
        <v>88</v>
      </c>
      <c r="H22" s="3">
        <v>5297.35</v>
      </c>
      <c r="I22" s="3">
        <v>264.87</v>
      </c>
      <c r="J22" s="3">
        <v>450.27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4.9999811207479206E-2</v>
      </c>
      <c r="Q22" s="28">
        <v>8.4998168712548297E-2</v>
      </c>
      <c r="BU22" s="3"/>
    </row>
    <row r="23" spans="1:74" ht="14.25" customHeight="1" x14ac:dyDescent="0.3">
      <c r="A23" s="2">
        <v>423</v>
      </c>
      <c r="B23" s="1" t="s">
        <v>35</v>
      </c>
      <c r="C23" s="5">
        <v>302287</v>
      </c>
      <c r="D23" s="33">
        <v>1151533</v>
      </c>
      <c r="E23" s="2" t="s">
        <v>83</v>
      </c>
      <c r="F23" s="2" t="s">
        <v>67</v>
      </c>
      <c r="G23" s="2" t="s">
        <v>84</v>
      </c>
      <c r="H23" s="3">
        <v>5297.35</v>
      </c>
      <c r="I23" s="3">
        <v>264.87</v>
      </c>
      <c r="J23" s="3">
        <v>450.27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4.9999811207479206E-2</v>
      </c>
      <c r="Q23" s="28">
        <v>8.4998168712548297E-2</v>
      </c>
      <c r="BU23" s="3"/>
    </row>
    <row r="24" spans="1:74" ht="14.25" customHeight="1" x14ac:dyDescent="0.3">
      <c r="A24" s="2">
        <v>423</v>
      </c>
      <c r="B24" s="1" t="s">
        <v>35</v>
      </c>
      <c r="C24" s="5">
        <v>309203</v>
      </c>
      <c r="D24" s="33">
        <v>1151515</v>
      </c>
      <c r="E24" s="2" t="s">
        <v>13</v>
      </c>
      <c r="F24" s="2" t="s">
        <v>26</v>
      </c>
      <c r="G24" s="2" t="s">
        <v>89</v>
      </c>
      <c r="H24" s="3">
        <v>5512.91</v>
      </c>
      <c r="I24" s="3">
        <v>275.64999999999998</v>
      </c>
      <c r="J24" s="3">
        <v>468.6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5.0001868530214134E-2</v>
      </c>
      <c r="Q24" s="28">
        <v>8.4999439440935756E-2</v>
      </c>
      <c r="BU24" s="3"/>
    </row>
    <row r="25" spans="1:74" ht="14.25" customHeight="1" x14ac:dyDescent="0.3">
      <c r="A25" s="2">
        <v>423</v>
      </c>
      <c r="B25" s="1" t="s">
        <v>35</v>
      </c>
      <c r="C25" s="5">
        <v>802315</v>
      </c>
      <c r="D25" s="33">
        <v>1151546</v>
      </c>
      <c r="E25" s="2" t="s">
        <v>32</v>
      </c>
      <c r="F25" s="2" t="s">
        <v>25</v>
      </c>
      <c r="G25" s="2" t="s">
        <v>85</v>
      </c>
      <c r="H25" s="3">
        <v>5456.27</v>
      </c>
      <c r="I25" s="3">
        <v>272.81</v>
      </c>
      <c r="J25" s="3">
        <v>463.78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4.9998900236815663E-2</v>
      </c>
      <c r="Q25" s="28">
        <v>8.5000696516683405E-2</v>
      </c>
      <c r="BU25" s="3"/>
    </row>
    <row r="26" spans="1:74" ht="14.25" customHeight="1" x14ac:dyDescent="0.3">
      <c r="A26" s="2">
        <v>423</v>
      </c>
      <c r="B26" s="1" t="s">
        <v>35</v>
      </c>
      <c r="C26" s="5">
        <v>305217</v>
      </c>
      <c r="D26" s="33">
        <v>1151530</v>
      </c>
      <c r="E26" s="2" t="s">
        <v>79</v>
      </c>
      <c r="F26" s="2" t="s">
        <v>59</v>
      </c>
      <c r="G26" s="2" t="s">
        <v>80</v>
      </c>
      <c r="H26" s="3">
        <v>5619.95</v>
      </c>
      <c r="I26" s="3">
        <v>281</v>
      </c>
      <c r="J26" s="3">
        <v>477.7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4.9998398399823465E-2</v>
      </c>
      <c r="Q26" s="28">
        <v>8.4998700924301257E-2</v>
      </c>
      <c r="BU26" s="3"/>
    </row>
    <row r="27" spans="1:74" ht="14.25" customHeight="1" x14ac:dyDescent="0.3">
      <c r="A27" s="2">
        <v>423</v>
      </c>
      <c r="B27" s="1" t="s">
        <v>35</v>
      </c>
      <c r="C27" s="5">
        <v>1309021</v>
      </c>
      <c r="D27" s="33">
        <v>1151518</v>
      </c>
      <c r="E27" s="2" t="s">
        <v>19</v>
      </c>
      <c r="F27" s="2" t="s">
        <v>68</v>
      </c>
      <c r="G27" s="2" t="s">
        <v>78</v>
      </c>
      <c r="H27" s="3">
        <v>5670.22</v>
      </c>
      <c r="I27" s="3">
        <v>283.51</v>
      </c>
      <c r="J27" s="3">
        <v>481.97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4.9999470867741633E-2</v>
      </c>
      <c r="Q27" s="28">
        <v>8.4999805984838597E-2</v>
      </c>
      <c r="BU27" s="3"/>
    </row>
    <row r="28" spans="1:74" ht="14.25" customHeight="1" x14ac:dyDescent="0.3">
      <c r="A28" s="2">
        <v>423</v>
      </c>
      <c r="B28" s="1" t="s">
        <v>35</v>
      </c>
      <c r="C28" s="5">
        <v>9403042</v>
      </c>
      <c r="D28" s="33">
        <v>1151536</v>
      </c>
      <c r="E28" s="2" t="s">
        <v>16</v>
      </c>
      <c r="F28" s="2" t="s">
        <v>30</v>
      </c>
      <c r="G28" s="2" t="s">
        <v>77</v>
      </c>
      <c r="H28" s="3">
        <v>6141.08</v>
      </c>
      <c r="I28" s="3">
        <v>307.05</v>
      </c>
      <c r="J28" s="3">
        <v>521.99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4.9999511437253882E-2</v>
      </c>
      <c r="Q28" s="28">
        <v>8.5000146568823848E-2</v>
      </c>
      <c r="BU28" s="3"/>
    </row>
    <row r="29" spans="1:74" ht="14.25" customHeight="1" x14ac:dyDescent="0.3">
      <c r="A29" s="2">
        <v>423</v>
      </c>
      <c r="B29" s="1" t="s">
        <v>35</v>
      </c>
      <c r="C29" s="5">
        <v>1511007</v>
      </c>
      <c r="D29" s="33">
        <v>1151453</v>
      </c>
      <c r="E29" s="2" t="s">
        <v>157</v>
      </c>
      <c r="F29" s="2" t="s">
        <v>158</v>
      </c>
      <c r="G29" s="2" t="s">
        <v>159</v>
      </c>
      <c r="H29" s="3">
        <v>863.11</v>
      </c>
      <c r="I29" s="3">
        <v>43.16</v>
      </c>
      <c r="J29" s="3">
        <v>73.36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4.9999511437253882E-2</v>
      </c>
      <c r="Q29" s="28">
        <v>8.5000146568823848E-2</v>
      </c>
      <c r="BU29" s="3"/>
    </row>
    <row r="30" spans="1:74" ht="13.5" customHeight="1" x14ac:dyDescent="0.3">
      <c r="A30" s="2">
        <v>423</v>
      </c>
      <c r="B30" s="1" t="s">
        <v>35</v>
      </c>
      <c r="C30" s="5">
        <v>1212105</v>
      </c>
      <c r="D30" s="9">
        <v>1151728</v>
      </c>
      <c r="E30" s="2" t="s">
        <v>14</v>
      </c>
      <c r="F30" s="2" t="s">
        <v>160</v>
      </c>
      <c r="G30" s="2" t="s">
        <v>161</v>
      </c>
      <c r="H30" s="3">
        <v>936</v>
      </c>
      <c r="I30" s="3">
        <v>46.8</v>
      </c>
      <c r="J30" s="3">
        <v>79.56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7"/>
      <c r="Q30" s="27"/>
      <c r="R30" s="34"/>
      <c r="BS30" s="3"/>
    </row>
    <row r="31" spans="1:74" ht="13.5" customHeight="1" x14ac:dyDescent="0.3">
      <c r="A31" s="2">
        <v>423</v>
      </c>
      <c r="B31" s="1" t="s">
        <v>35</v>
      </c>
      <c r="C31" s="37">
        <v>1612021</v>
      </c>
      <c r="D31" s="37">
        <v>1153088</v>
      </c>
      <c r="E31" s="38" t="s">
        <v>126</v>
      </c>
      <c r="F31" s="38" t="s">
        <v>125</v>
      </c>
      <c r="G31" s="1" t="s">
        <v>124</v>
      </c>
      <c r="H31" s="3">
        <v>2000</v>
      </c>
      <c r="I31" s="3">
        <v>158</v>
      </c>
      <c r="J31" s="3">
        <v>268.60000000000002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0.06</v>
      </c>
      <c r="Q31" s="28">
        <v>0.10199999999999999</v>
      </c>
      <c r="R31" s="28"/>
      <c r="BV31" s="3"/>
    </row>
    <row r="32" spans="1:74" ht="14.25" customHeight="1" x14ac:dyDescent="0.3">
      <c r="A32" s="2">
        <v>423</v>
      </c>
      <c r="B32" s="1" t="s">
        <v>35</v>
      </c>
      <c r="C32" s="17">
        <v>904217</v>
      </c>
      <c r="D32" s="33">
        <v>1151457</v>
      </c>
      <c r="E32" s="13" t="s">
        <v>14</v>
      </c>
      <c r="F32" s="16" t="s">
        <v>47</v>
      </c>
      <c r="G32" s="16" t="s">
        <v>48</v>
      </c>
      <c r="H32" s="3">
        <v>2250</v>
      </c>
      <c r="I32" s="3">
        <v>103.5</v>
      </c>
      <c r="J32" s="3">
        <v>175.95999999999998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0.05</v>
      </c>
      <c r="Q32" s="28">
        <v>8.5004444444444438E-2</v>
      </c>
      <c r="BQ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>SUM(H2:H33)</f>
        <v>57285.43</v>
      </c>
      <c r="I34" s="12">
        <f>SUM(I2:I33)</f>
        <v>2939.75</v>
      </c>
      <c r="J34" s="12">
        <f>SUM(J2:J33)</f>
        <v>4997.5300000000007</v>
      </c>
      <c r="K34" s="12"/>
      <c r="L34" s="12"/>
      <c r="M34" s="12"/>
      <c r="N34" s="12"/>
      <c r="O34" s="12"/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57285.429999999993</v>
      </c>
      <c r="I35" s="3">
        <f>+I34</f>
        <v>2939.75</v>
      </c>
      <c r="J35" s="3">
        <v>4997.5300000000007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0</v>
      </c>
      <c r="I36" s="3">
        <f>+I35-I34</f>
        <v>0</v>
      </c>
      <c r="J36" s="3">
        <f>+J35-J34</f>
        <v>0</v>
      </c>
      <c r="BU36" s="3"/>
    </row>
    <row r="37" spans="1:190" ht="14.25" customHeight="1" x14ac:dyDescent="0.3">
      <c r="A37" s="2" t="s">
        <v>150</v>
      </c>
      <c r="E37" s="2"/>
      <c r="F37" s="2"/>
      <c r="K37" s="3">
        <v>15.237750000001142</v>
      </c>
      <c r="BU37" s="3"/>
    </row>
    <row r="38" spans="1:190" ht="14.25" customHeight="1" x14ac:dyDescent="0.3">
      <c r="A38" s="2">
        <v>423</v>
      </c>
      <c r="B38" s="1" t="s">
        <v>35</v>
      </c>
      <c r="C38" s="5">
        <v>1903014</v>
      </c>
      <c r="D38" s="33">
        <v>1156620</v>
      </c>
      <c r="E38" s="2" t="s">
        <v>149</v>
      </c>
      <c r="F38" s="2" t="s">
        <v>57</v>
      </c>
      <c r="G38" s="2" t="s">
        <v>148</v>
      </c>
      <c r="H38" s="3" t="e">
        <f>VLOOKUP(C38,'[1]Pension Current'!$B$3:$N$32,13,FALSE)</f>
        <v>#N/A</v>
      </c>
      <c r="I38" s="3" t="e">
        <f>VLOOKUP(C38,'[1]Pension Current'!$B$3:$N$32,11,FALSE)</f>
        <v>#N/A</v>
      </c>
      <c r="J38" s="3" t="e">
        <f>VLOOKUP(C38,'[1]Pension Current'!$B$3:$N$32,12,FALSE)</f>
        <v>#N/A</v>
      </c>
      <c r="K38" s="3">
        <v>0</v>
      </c>
      <c r="L38" s="3">
        <v>0</v>
      </c>
      <c r="M38" s="3">
        <v>0</v>
      </c>
      <c r="N38" s="3">
        <v>0</v>
      </c>
      <c r="O38" s="6">
        <v>0</v>
      </c>
      <c r="P38" s="28">
        <v>4.9999999999999996E-2</v>
      </c>
      <c r="Q38" s="28">
        <v>8.5000000000000006E-2</v>
      </c>
      <c r="BU38" s="3"/>
    </row>
    <row r="39" spans="1:190" ht="14.25" customHeight="1" x14ac:dyDescent="0.3">
      <c r="A39" s="2">
        <v>423</v>
      </c>
      <c r="B39" s="1" t="s">
        <v>35</v>
      </c>
      <c r="C39" s="5">
        <v>1505084</v>
      </c>
      <c r="D39" s="33">
        <v>1151727</v>
      </c>
      <c r="E39" s="2" t="s">
        <v>133</v>
      </c>
      <c r="F39" s="2" t="s">
        <v>134</v>
      </c>
      <c r="G39" s="2" t="s">
        <v>135</v>
      </c>
      <c r="H39" s="3" t="e">
        <f>VLOOKUP(C39,'[2]Pension Current'!$B$3:$O$31,14,FALSE)</f>
        <v>#N/A</v>
      </c>
      <c r="I39" s="3" t="e">
        <f>VLOOKUP(C39,'[2]Pension Current'!$B$3:$O$31,11,FALSE)</f>
        <v>#N/A</v>
      </c>
      <c r="J39" s="3" t="e">
        <f>VLOOKUP(C39,'[2]Pension Current'!$B$3:$O$31,13,FALSE)</f>
        <v>#N/A</v>
      </c>
      <c r="K39" s="3">
        <v>0</v>
      </c>
      <c r="L39" s="3">
        <v>0</v>
      </c>
      <c r="M39" s="3">
        <v>0</v>
      </c>
      <c r="N39" s="3">
        <v>0</v>
      </c>
      <c r="O39" s="6">
        <v>0</v>
      </c>
      <c r="P39" s="28">
        <v>0.05</v>
      </c>
      <c r="Q39" s="28">
        <v>8.5000000000000006E-2</v>
      </c>
      <c r="BU39" s="3"/>
    </row>
    <row r="40" spans="1:190" x14ac:dyDescent="0.3">
      <c r="A40" s="18">
        <v>5260</v>
      </c>
      <c r="B40" s="1" t="s">
        <v>35</v>
      </c>
      <c r="C40" s="5">
        <v>1907007</v>
      </c>
      <c r="D40" s="33">
        <v>1156856</v>
      </c>
      <c r="E40" s="1" t="s">
        <v>130</v>
      </c>
      <c r="F40" s="1" t="s">
        <v>131</v>
      </c>
      <c r="G40" s="2" t="s">
        <v>132</v>
      </c>
      <c r="H40" s="3" t="e">
        <v>#N/A</v>
      </c>
      <c r="I40" s="3" t="e">
        <v>#N/A</v>
      </c>
      <c r="J40" s="3" t="e">
        <v>#N/A</v>
      </c>
      <c r="K40" s="3">
        <v>0</v>
      </c>
      <c r="L40" s="3">
        <v>0</v>
      </c>
      <c r="M40" s="3">
        <v>0</v>
      </c>
      <c r="N40" s="3">
        <v>0</v>
      </c>
      <c r="O40" s="6">
        <v>0</v>
      </c>
    </row>
    <row r="41" spans="1:190" ht="14.25" customHeight="1" x14ac:dyDescent="0.3">
      <c r="A41" s="18">
        <v>5260</v>
      </c>
      <c r="B41" s="1" t="s">
        <v>35</v>
      </c>
      <c r="C41" s="5">
        <v>1704007</v>
      </c>
      <c r="D41" s="33">
        <v>1157351</v>
      </c>
      <c r="E41" s="2" t="s">
        <v>137</v>
      </c>
      <c r="F41" s="2" t="s">
        <v>136</v>
      </c>
      <c r="G41" s="2" t="s">
        <v>138</v>
      </c>
      <c r="H41" s="3" t="e">
        <v>#N/A</v>
      </c>
      <c r="I41" s="3" t="e">
        <v>#N/A</v>
      </c>
      <c r="J41" s="3" t="e">
        <v>#N/A</v>
      </c>
      <c r="K41" s="3">
        <v>0</v>
      </c>
      <c r="L41" s="3">
        <v>0</v>
      </c>
      <c r="M41" s="3">
        <v>18.899999999999999</v>
      </c>
      <c r="N41" s="3">
        <v>32.130000000000003</v>
      </c>
      <c r="O41" s="6">
        <v>0</v>
      </c>
      <c r="P41" s="28"/>
      <c r="Q41" s="28"/>
      <c r="BU41" s="3"/>
    </row>
    <row r="42" spans="1:190" ht="13.5" customHeight="1" x14ac:dyDescent="0.3">
      <c r="E42" s="29"/>
      <c r="P42" s="28"/>
      <c r="Q42" s="28"/>
      <c r="S42" s="9"/>
      <c r="T42" s="30"/>
      <c r="U42" s="30"/>
      <c r="V42" s="31"/>
      <c r="W42" s="32"/>
      <c r="X42" s="33"/>
      <c r="Y42" s="32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3"/>
      <c r="DJ42" s="33"/>
      <c r="GH42" s="3"/>
    </row>
    <row r="43" spans="1:190" ht="12.75" customHeight="1" x14ac:dyDescent="0.3">
      <c r="E43" s="2"/>
      <c r="F43" s="2"/>
      <c r="P43" s="28"/>
      <c r="Q43" s="28"/>
      <c r="BK43" s="3"/>
    </row>
    <row r="44" spans="1:190" ht="14.25" customHeight="1" x14ac:dyDescent="0.3">
      <c r="A44" s="43"/>
      <c r="B44" s="44"/>
      <c r="C44" s="45"/>
      <c r="D44" s="46"/>
      <c r="E44" s="43"/>
      <c r="F44" s="43"/>
      <c r="G44" s="43"/>
      <c r="H44" s="47"/>
      <c r="I44" s="47"/>
      <c r="J44" s="47">
        <v>44400.75</v>
      </c>
      <c r="K44" s="47">
        <v>2269.0200000000004</v>
      </c>
      <c r="L44" s="47">
        <v>3857.3100000000004</v>
      </c>
      <c r="M44" s="47"/>
      <c r="N44" s="47"/>
      <c r="O44" s="48"/>
      <c r="P44" s="49"/>
      <c r="Q44" s="28"/>
      <c r="BU44" s="3"/>
    </row>
    <row r="45" spans="1:190" s="42" customFormat="1" ht="13.2" x14ac:dyDescent="0.25">
      <c r="O45" s="50"/>
      <c r="P45" s="50"/>
    </row>
    <row r="46" spans="1:190" ht="13.5" customHeight="1" x14ac:dyDescent="0.3">
      <c r="A46" s="2">
        <v>423</v>
      </c>
      <c r="B46" s="1" t="s">
        <v>35</v>
      </c>
      <c r="C46" s="51">
        <v>1302021</v>
      </c>
      <c r="D46" s="37">
        <v>1151526</v>
      </c>
      <c r="E46" s="50" t="s">
        <v>36</v>
      </c>
      <c r="F46" s="50" t="s">
        <v>37</v>
      </c>
      <c r="G46" s="52" t="s">
        <v>38</v>
      </c>
      <c r="H46" s="3" t="s">
        <v>155</v>
      </c>
      <c r="K46" s="3">
        <v>0</v>
      </c>
      <c r="L46" s="3">
        <v>0</v>
      </c>
      <c r="M46" s="3">
        <v>0</v>
      </c>
      <c r="N46" s="3">
        <v>0</v>
      </c>
      <c r="O46" s="6">
        <v>0</v>
      </c>
      <c r="P46" s="28">
        <v>5.0006230529595019E-2</v>
      </c>
      <c r="Q46" s="28">
        <v>8.4996884735202491E-2</v>
      </c>
      <c r="R46" s="28"/>
      <c r="BV46" s="3"/>
    </row>
    <row r="47" spans="1:190" ht="14.25" customHeight="1" x14ac:dyDescent="0.3">
      <c r="A47" s="2">
        <v>423</v>
      </c>
      <c r="B47" s="1" t="s">
        <v>35</v>
      </c>
      <c r="C47" s="5">
        <v>9401021</v>
      </c>
      <c r="D47" s="33">
        <v>1151517</v>
      </c>
      <c r="E47" s="2" t="s">
        <v>19</v>
      </c>
      <c r="F47" s="2" t="s">
        <v>23</v>
      </c>
      <c r="G47" s="2" t="s">
        <v>76</v>
      </c>
      <c r="H47" s="3" t="s">
        <v>155</v>
      </c>
      <c r="K47" s="3">
        <v>0</v>
      </c>
      <c r="L47" s="3">
        <v>0</v>
      </c>
      <c r="M47" s="3">
        <v>0</v>
      </c>
      <c r="N47" s="3">
        <v>0</v>
      </c>
      <c r="O47" s="6">
        <v>0</v>
      </c>
      <c r="P47" s="28">
        <v>4.999880131649697E-2</v>
      </c>
      <c r="Q47" s="28">
        <v>8.500035960505091E-2</v>
      </c>
      <c r="BU47" s="3"/>
    </row>
    <row r="48" spans="1:190" ht="14.25" customHeight="1" x14ac:dyDescent="0.3">
      <c r="A48" s="2">
        <v>423</v>
      </c>
      <c r="B48" s="1" t="s">
        <v>35</v>
      </c>
      <c r="C48" s="5">
        <v>9707035</v>
      </c>
      <c r="D48" s="33">
        <v>1151521</v>
      </c>
      <c r="E48" s="2" t="s">
        <v>44</v>
      </c>
      <c r="F48" s="2" t="s">
        <v>45</v>
      </c>
      <c r="G48" s="2" t="s">
        <v>46</v>
      </c>
      <c r="H48" s="3" t="s">
        <v>156</v>
      </c>
      <c r="K48" s="3">
        <v>0</v>
      </c>
      <c r="L48" s="3">
        <v>0</v>
      </c>
      <c r="M48" s="3">
        <v>0</v>
      </c>
      <c r="N48" s="3">
        <v>0</v>
      </c>
      <c r="O48" s="6">
        <v>0</v>
      </c>
      <c r="P48" s="28">
        <v>0.05</v>
      </c>
      <c r="Q48" s="28">
        <v>8.4999999999999992E-2</v>
      </c>
      <c r="BU48" s="3"/>
    </row>
    <row r="49" spans="1:73" ht="14.25" customHeight="1" x14ac:dyDescent="0.3">
      <c r="A49" s="2">
        <v>423</v>
      </c>
      <c r="B49" s="1" t="s">
        <v>35</v>
      </c>
      <c r="C49" s="5">
        <v>509056</v>
      </c>
      <c r="D49" s="33">
        <v>1151534</v>
      </c>
      <c r="E49" s="2" t="s">
        <v>53</v>
      </c>
      <c r="F49" s="2" t="s">
        <v>27</v>
      </c>
      <c r="G49" s="2" t="s">
        <v>54</v>
      </c>
      <c r="H49" s="3" t="s">
        <v>156</v>
      </c>
      <c r="K49" s="3">
        <v>0</v>
      </c>
      <c r="L49" s="3">
        <v>0</v>
      </c>
      <c r="M49" s="3">
        <v>0</v>
      </c>
      <c r="N49" s="3">
        <v>0</v>
      </c>
      <c r="O49" s="6">
        <v>0</v>
      </c>
      <c r="P49" s="28">
        <v>5.0000663314716302E-2</v>
      </c>
      <c r="Q49" s="28">
        <v>8.4997147746719903E-2</v>
      </c>
      <c r="BU49" s="3"/>
    </row>
    <row r="50" spans="1:73" ht="13.5" customHeight="1" x14ac:dyDescent="0.3">
      <c r="A50" s="2">
        <v>423</v>
      </c>
      <c r="B50" s="1" t="s">
        <v>35</v>
      </c>
      <c r="C50" s="5">
        <v>512105</v>
      </c>
      <c r="D50" s="33">
        <v>1151542</v>
      </c>
      <c r="E50" s="2" t="s">
        <v>40</v>
      </c>
      <c r="F50" s="2" t="s">
        <v>28</v>
      </c>
      <c r="G50" s="2" t="s">
        <v>41</v>
      </c>
      <c r="H50" s="3" t="s">
        <v>156</v>
      </c>
      <c r="K50" s="3">
        <v>0</v>
      </c>
      <c r="L50" s="3">
        <v>0</v>
      </c>
      <c r="M50" s="3">
        <v>0</v>
      </c>
      <c r="N50" s="3">
        <v>0</v>
      </c>
      <c r="O50" s="6">
        <v>0</v>
      </c>
      <c r="P50" s="28">
        <v>0.05</v>
      </c>
      <c r="Q50" s="28">
        <v>8.4999999999999992E-2</v>
      </c>
      <c r="BU50" s="3"/>
    </row>
    <row r="51" spans="1:73" ht="14.25" customHeight="1" x14ac:dyDescent="0.3">
      <c r="A51" s="43"/>
      <c r="B51" s="44"/>
      <c r="C51" s="45"/>
      <c r="D51" s="46"/>
      <c r="E51" s="43"/>
      <c r="F51" s="43"/>
      <c r="G51" s="43"/>
      <c r="H51" s="47"/>
      <c r="I51" s="47"/>
      <c r="J51" s="47"/>
      <c r="K51" s="47"/>
      <c r="L51" s="47"/>
      <c r="M51" s="47"/>
      <c r="N51" s="47"/>
      <c r="O51" s="48"/>
      <c r="P51" s="44"/>
      <c r="BU51" s="3"/>
    </row>
    <row r="52" spans="1:73" ht="14.25" customHeight="1" x14ac:dyDescent="0.3">
      <c r="A52" s="43"/>
      <c r="B52" s="44"/>
      <c r="C52" s="45"/>
      <c r="D52" s="46"/>
      <c r="E52" s="43"/>
      <c r="F52" s="43"/>
      <c r="G52" s="43"/>
      <c r="H52" s="47"/>
      <c r="I52" s="47"/>
      <c r="J52" s="47"/>
      <c r="K52" s="47"/>
      <c r="L52" s="47"/>
      <c r="M52" s="47"/>
      <c r="N52" s="47"/>
      <c r="O52" s="48"/>
      <c r="P52" s="44"/>
      <c r="BU52" s="3"/>
    </row>
    <row r="53" spans="1:73" ht="14.25" customHeight="1" x14ac:dyDescent="0.3">
      <c r="E53" s="2"/>
      <c r="F53" s="2"/>
      <c r="BU53" s="3"/>
    </row>
    <row r="54" spans="1:73" ht="14.25" customHeight="1" x14ac:dyDescent="0.3">
      <c r="A54" s="2">
        <v>423</v>
      </c>
      <c r="B54" s="1" t="s">
        <v>35</v>
      </c>
      <c r="C54" s="5">
        <v>1911007</v>
      </c>
      <c r="D54" s="33">
        <v>1162689</v>
      </c>
      <c r="E54" s="2" t="s">
        <v>140</v>
      </c>
      <c r="F54" s="2" t="s">
        <v>141</v>
      </c>
      <c r="G54" s="2" t="s">
        <v>142</v>
      </c>
      <c r="H54" s="3" t="e">
        <f>VLOOKUP(C54,'[3]Pension Current'!$B$3:$N$32,13,FALSE)</f>
        <v>#N/A</v>
      </c>
      <c r="I54" s="3" t="e">
        <f>VLOOKUP(C54,'[3]Pension Current'!$B$3:$N$32,11,FALSE)</f>
        <v>#N/A</v>
      </c>
      <c r="J54" s="3" t="e">
        <f>VLOOKUP(C54,'[3]Pension Current'!$B$3:$N$32,12,FALSE)</f>
        <v>#N/A</v>
      </c>
      <c r="K54" s="3">
        <v>0</v>
      </c>
      <c r="L54" s="3">
        <v>0</v>
      </c>
      <c r="M54" s="3">
        <v>0</v>
      </c>
      <c r="N54" s="3">
        <v>0</v>
      </c>
      <c r="O54" s="6">
        <v>0</v>
      </c>
      <c r="P54" s="28">
        <v>4.9998512581436165E-2</v>
      </c>
      <c r="Q54" s="28">
        <v>8.4999596272104086E-2</v>
      </c>
      <c r="BK54" s="3"/>
    </row>
    <row r="55" spans="1:73" ht="14.25" customHeight="1" x14ac:dyDescent="0.3">
      <c r="E55" s="2"/>
      <c r="F55" s="2"/>
      <c r="BU55" s="3"/>
    </row>
    <row r="56" spans="1:73" ht="14.25" customHeight="1" x14ac:dyDescent="0.3">
      <c r="E56" s="2"/>
      <c r="F56" s="2"/>
      <c r="BU56" s="3"/>
    </row>
    <row r="57" spans="1:73" ht="14.25" customHeight="1" x14ac:dyDescent="0.3">
      <c r="E57" s="2"/>
      <c r="F57" s="2"/>
      <c r="BU57" s="3"/>
    </row>
  </sheetData>
  <conditionalFormatting sqref="E46">
    <cfRule type="duplicateValues" dxfId="381" priority="7" stopIfTrue="1"/>
  </conditionalFormatting>
  <conditionalFormatting sqref="F46">
    <cfRule type="duplicateValues" dxfId="380" priority="8" stopIfTrue="1"/>
  </conditionalFormatting>
  <conditionalFormatting sqref="E4">
    <cfRule type="duplicateValues" dxfId="379" priority="10" stopIfTrue="1"/>
  </conditionalFormatting>
  <conditionalFormatting sqref="F4">
    <cfRule type="duplicateValues" dxfId="378" priority="11" stopIfTrue="1"/>
  </conditionalFormatting>
  <conditionalFormatting sqref="G32">
    <cfRule type="duplicateValues" dxfId="377" priority="6" stopIfTrue="1"/>
  </conditionalFormatting>
  <conditionalFormatting sqref="D47:D65536 D5:D28 D1:D3 D32:D44">
    <cfRule type="duplicateValues" dxfId="376" priority="5" stopIfTrue="1"/>
  </conditionalFormatting>
  <conditionalFormatting sqref="C47:C65536 C5:C28 C1:C3 C32:C44">
    <cfRule type="duplicateValues" dxfId="375" priority="4" stopIfTrue="1"/>
  </conditionalFormatting>
  <conditionalFormatting sqref="D46 C31:D31 D4">
    <cfRule type="duplicateValues" dxfId="374" priority="9"/>
  </conditionalFormatting>
  <conditionalFormatting sqref="C43:C44 C5:C28 C47:C49 C51:C65536 C1:C3 C33:C41">
    <cfRule type="duplicateValues" dxfId="373" priority="12" stopIfTrue="1"/>
  </conditionalFormatting>
  <conditionalFormatting sqref="D29">
    <cfRule type="duplicateValues" dxfId="372" priority="2" stopIfTrue="1"/>
  </conditionalFormatting>
  <conditionalFormatting sqref="C29">
    <cfRule type="duplicateValues" dxfId="371" priority="1" stopIfTrue="1"/>
  </conditionalFormatting>
  <conditionalFormatting sqref="C29">
    <cfRule type="duplicateValues" dxfId="370" priority="3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38"/>
  <sheetViews>
    <sheetView topLeftCell="A7" workbookViewId="0">
      <selection activeCell="H20" sqref="H20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410154</v>
      </c>
      <c r="D2" s="33">
        <v>1156625</v>
      </c>
      <c r="E2" s="2" t="s">
        <v>118</v>
      </c>
      <c r="F2" s="2" t="s">
        <v>119</v>
      </c>
      <c r="G2" s="2" t="s">
        <v>120</v>
      </c>
      <c r="H2" s="3">
        <v>423.36</v>
      </c>
      <c r="I2" s="3">
        <v>21.17</v>
      </c>
      <c r="J2" s="3">
        <v>35.99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5.0004724111866974E-2</v>
      </c>
      <c r="Q2" s="28">
        <v>8.501039304610733E-2</v>
      </c>
      <c r="BU2" s="3"/>
    </row>
    <row r="3" spans="1:73" ht="14.25" customHeight="1" x14ac:dyDescent="0.3">
      <c r="A3" s="2">
        <v>423</v>
      </c>
      <c r="B3" s="1" t="s">
        <v>35</v>
      </c>
      <c r="C3" s="5">
        <v>504021</v>
      </c>
      <c r="D3" s="33">
        <v>1151548</v>
      </c>
      <c r="E3" s="2" t="s">
        <v>42</v>
      </c>
      <c r="F3" s="2" t="s">
        <v>33</v>
      </c>
      <c r="G3" s="2" t="s">
        <v>43</v>
      </c>
      <c r="H3" s="3">
        <v>1260</v>
      </c>
      <c r="I3" s="3">
        <v>63</v>
      </c>
      <c r="J3" s="3">
        <v>107.1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0.05</v>
      </c>
      <c r="Q3" s="28">
        <v>8.4999999999999992E-2</v>
      </c>
      <c r="BU3" s="3"/>
    </row>
    <row r="4" spans="1:73" ht="14.25" customHeight="1" x14ac:dyDescent="0.3">
      <c r="A4" s="2">
        <v>423</v>
      </c>
      <c r="B4" s="1" t="s">
        <v>35</v>
      </c>
      <c r="C4" s="5">
        <v>9108035</v>
      </c>
      <c r="D4" s="33">
        <v>1151540</v>
      </c>
      <c r="E4" s="2" t="s">
        <v>73</v>
      </c>
      <c r="F4" s="2" t="s">
        <v>74</v>
      </c>
      <c r="G4" s="2" t="s">
        <v>75</v>
      </c>
      <c r="H4" s="3">
        <v>344.7</v>
      </c>
      <c r="I4" s="3">
        <v>17.239999999999998</v>
      </c>
      <c r="J4" s="3">
        <v>29.3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5.0014505366985783E-2</v>
      </c>
      <c r="Q4" s="28">
        <v>8.5001450536698581E-2</v>
      </c>
      <c r="BU4" s="3"/>
    </row>
    <row r="5" spans="1:73" ht="14.25" customHeight="1" x14ac:dyDescent="0.3">
      <c r="A5" s="2">
        <v>423</v>
      </c>
      <c r="B5" s="1" t="s">
        <v>35</v>
      </c>
      <c r="C5" s="5">
        <v>1907035</v>
      </c>
      <c r="D5" s="33">
        <v>1163060</v>
      </c>
      <c r="E5" s="2" t="s">
        <v>153</v>
      </c>
      <c r="F5" s="2" t="s">
        <v>151</v>
      </c>
      <c r="G5" s="2" t="s">
        <v>152</v>
      </c>
      <c r="H5" s="3">
        <v>378</v>
      </c>
      <c r="I5" s="3">
        <v>18.899999999999999</v>
      </c>
      <c r="J5" s="3">
        <v>32.130000000000003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3.5" customHeight="1" x14ac:dyDescent="0.3">
      <c r="A6" s="2">
        <v>423</v>
      </c>
      <c r="B6" s="1" t="s">
        <v>35</v>
      </c>
      <c r="C6" s="5">
        <v>1802063</v>
      </c>
      <c r="D6" s="33">
        <v>1152764</v>
      </c>
      <c r="E6" s="2" t="s">
        <v>127</v>
      </c>
      <c r="F6" s="2" t="s">
        <v>128</v>
      </c>
      <c r="G6" s="2" t="s">
        <v>129</v>
      </c>
      <c r="H6" s="3">
        <v>384</v>
      </c>
      <c r="I6" s="3">
        <v>19.2</v>
      </c>
      <c r="J6" s="3">
        <v>32.64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4.9999999999999996E-2</v>
      </c>
      <c r="Q6" s="28">
        <v>8.5000000000000006E-2</v>
      </c>
      <c r="BU6" s="3"/>
    </row>
    <row r="7" spans="1:73" ht="12.75" customHeight="1" x14ac:dyDescent="0.3">
      <c r="A7" s="2">
        <v>423</v>
      </c>
      <c r="B7" s="1" t="s">
        <v>35</v>
      </c>
      <c r="C7" s="5">
        <v>706252</v>
      </c>
      <c r="D7" s="33">
        <v>1151547</v>
      </c>
      <c r="E7" s="2" t="s">
        <v>65</v>
      </c>
      <c r="F7" s="2" t="s">
        <v>39</v>
      </c>
      <c r="G7" s="2" t="s">
        <v>66</v>
      </c>
      <c r="H7" s="3">
        <v>423.94</v>
      </c>
      <c r="I7" s="3">
        <v>21.2</v>
      </c>
      <c r="J7" s="3">
        <v>36.03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5.0007076473085811E-2</v>
      </c>
      <c r="Q7" s="28">
        <v>8.4988441760626504E-2</v>
      </c>
      <c r="BU7" s="3"/>
    </row>
    <row r="8" spans="1:73" ht="14.25" customHeight="1" x14ac:dyDescent="0.3">
      <c r="A8" s="2">
        <v>423</v>
      </c>
      <c r="B8" s="1" t="s">
        <v>35</v>
      </c>
      <c r="C8" s="5">
        <v>9801245</v>
      </c>
      <c r="D8" s="33">
        <v>1151532</v>
      </c>
      <c r="E8" s="2" t="s">
        <v>71</v>
      </c>
      <c r="F8" s="2" t="s">
        <v>17</v>
      </c>
      <c r="G8" s="2" t="s">
        <v>72</v>
      </c>
      <c r="H8" s="3">
        <v>464.4</v>
      </c>
      <c r="I8" s="3">
        <v>23.22</v>
      </c>
      <c r="J8" s="3">
        <v>39.47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0.05</v>
      </c>
      <c r="Q8" s="28">
        <v>8.4991386735572785E-2</v>
      </c>
      <c r="BU8" s="3"/>
    </row>
    <row r="9" spans="1:73" ht="14.25" customHeight="1" x14ac:dyDescent="0.3">
      <c r="A9" s="2">
        <v>423</v>
      </c>
      <c r="B9" s="1" t="s">
        <v>35</v>
      </c>
      <c r="C9" s="5">
        <v>402028</v>
      </c>
      <c r="D9" s="33">
        <v>1152500</v>
      </c>
      <c r="E9" s="2" t="s">
        <v>121</v>
      </c>
      <c r="F9" s="2" t="s">
        <v>122</v>
      </c>
      <c r="G9" s="2" t="s">
        <v>123</v>
      </c>
      <c r="H9" s="3">
        <v>504</v>
      </c>
      <c r="I9" s="3">
        <v>25.2</v>
      </c>
      <c r="J9" s="3">
        <v>42.84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4.9999999999999996E-2</v>
      </c>
      <c r="Q9" s="28">
        <v>8.5000000000000006E-2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9102049</v>
      </c>
      <c r="D10" s="33">
        <v>1151543</v>
      </c>
      <c r="E10" s="2" t="s">
        <v>14</v>
      </c>
      <c r="F10" s="2" t="s">
        <v>69</v>
      </c>
      <c r="G10" s="2" t="s">
        <v>70</v>
      </c>
      <c r="H10" s="3">
        <v>504</v>
      </c>
      <c r="I10" s="3">
        <v>25.2</v>
      </c>
      <c r="J10" s="3">
        <v>42.84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4.9999999999999996E-2</v>
      </c>
      <c r="Q10" s="28">
        <v>8.5000000000000006E-2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406035</v>
      </c>
      <c r="D11" s="33">
        <v>1151524</v>
      </c>
      <c r="E11" s="2" t="s">
        <v>15</v>
      </c>
      <c r="F11" s="2" t="s">
        <v>31</v>
      </c>
      <c r="G11" s="2" t="s">
        <v>63</v>
      </c>
      <c r="H11" s="3">
        <v>509.61</v>
      </c>
      <c r="I11" s="3">
        <v>25.48</v>
      </c>
      <c r="J11" s="3">
        <v>43.32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4.9999018857557739E-2</v>
      </c>
      <c r="Q11" s="28">
        <v>8.5006181197386232E-2</v>
      </c>
      <c r="R11" s="34"/>
      <c r="BS11" s="3"/>
    </row>
    <row r="12" spans="1:73" ht="14.25" customHeight="1" x14ac:dyDescent="0.3">
      <c r="A12" s="2">
        <v>423</v>
      </c>
      <c r="B12" s="1" t="s">
        <v>35</v>
      </c>
      <c r="C12" s="5">
        <v>9112203</v>
      </c>
      <c r="D12" s="33">
        <v>1151535</v>
      </c>
      <c r="E12" s="2" t="s">
        <v>16</v>
      </c>
      <c r="F12" s="2" t="s">
        <v>24</v>
      </c>
      <c r="G12" s="2" t="s">
        <v>62</v>
      </c>
      <c r="H12" s="3">
        <v>547.78</v>
      </c>
      <c r="I12" s="3">
        <v>27.39</v>
      </c>
      <c r="J12" s="3">
        <v>46.56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5.0001825550403452E-2</v>
      </c>
      <c r="Q12" s="28">
        <v>8.4997626784475533E-2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804070</v>
      </c>
      <c r="D13" s="33">
        <v>1151520</v>
      </c>
      <c r="E13" s="2" t="s">
        <v>139</v>
      </c>
      <c r="F13" s="2" t="s">
        <v>60</v>
      </c>
      <c r="G13" s="2" t="s">
        <v>61</v>
      </c>
      <c r="H13" s="3">
        <v>547.78</v>
      </c>
      <c r="I13" s="3">
        <v>27.39</v>
      </c>
      <c r="J13" s="3">
        <v>46.56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5.0001825550403452E-2</v>
      </c>
      <c r="Q13" s="28">
        <v>8.4997626784475533E-2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1212042</v>
      </c>
      <c r="D14" s="33">
        <v>1151931</v>
      </c>
      <c r="E14" s="2" t="s">
        <v>115</v>
      </c>
      <c r="F14" s="2" t="s">
        <v>116</v>
      </c>
      <c r="G14" s="2" t="s">
        <v>117</v>
      </c>
      <c r="H14" s="3">
        <v>576</v>
      </c>
      <c r="I14" s="3">
        <v>28.8</v>
      </c>
      <c r="J14" s="3">
        <v>48.96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0.05</v>
      </c>
      <c r="Q14" s="28">
        <v>8.5000000000000006E-2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2002042</v>
      </c>
      <c r="D15" s="33">
        <v>1163059</v>
      </c>
      <c r="E15" s="2" t="s">
        <v>143</v>
      </c>
      <c r="F15" s="2" t="s">
        <v>144</v>
      </c>
      <c r="G15" s="2" t="s">
        <v>145</v>
      </c>
      <c r="H15" s="3">
        <v>577.79999999999995</v>
      </c>
      <c r="I15" s="3">
        <v>28.89</v>
      </c>
      <c r="J15" s="3">
        <v>49.11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0.05</v>
      </c>
      <c r="Q15" s="28">
        <v>8.4994807892004157E-2</v>
      </c>
      <c r="BU15" s="3"/>
    </row>
    <row r="16" spans="1:73" ht="14.25" customHeight="1" x14ac:dyDescent="0.3">
      <c r="A16" s="2">
        <v>423</v>
      </c>
      <c r="B16" s="1" t="s">
        <v>35</v>
      </c>
      <c r="C16" s="5">
        <v>1301007</v>
      </c>
      <c r="D16" s="33">
        <v>1151525</v>
      </c>
      <c r="E16" s="2" t="s">
        <v>15</v>
      </c>
      <c r="F16" s="2" t="s">
        <v>81</v>
      </c>
      <c r="G16" s="2" t="s">
        <v>82</v>
      </c>
      <c r="H16" s="3">
        <v>612</v>
      </c>
      <c r="I16" s="3">
        <v>30.6</v>
      </c>
      <c r="J16" s="3">
        <v>52.02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0.05</v>
      </c>
      <c r="Q16" s="28">
        <v>8.5000000000000006E-2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303014</v>
      </c>
      <c r="D17" s="33">
        <v>1151519</v>
      </c>
      <c r="E17" s="29" t="s">
        <v>55</v>
      </c>
      <c r="F17" s="1" t="s">
        <v>29</v>
      </c>
      <c r="G17" s="2" t="s">
        <v>56</v>
      </c>
      <c r="H17" s="3">
        <v>630</v>
      </c>
      <c r="I17" s="3">
        <v>38.43</v>
      </c>
      <c r="J17" s="3">
        <v>65.33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9.5999999999999988E-2</v>
      </c>
      <c r="Q17" s="28">
        <v>0.16320634920634919</v>
      </c>
      <c r="S17" s="9"/>
      <c r="T17" s="30"/>
      <c r="U17" s="30"/>
      <c r="V17" s="31"/>
      <c r="W17" s="32"/>
      <c r="X17" s="33"/>
      <c r="Y17" s="32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3"/>
      <c r="DJ17" s="33"/>
      <c r="GH17" s="3"/>
    </row>
    <row r="18" spans="1:190" ht="14.25" customHeight="1" x14ac:dyDescent="0.3">
      <c r="A18" s="2">
        <v>423</v>
      </c>
      <c r="B18" s="1" t="s">
        <v>35</v>
      </c>
      <c r="C18" s="5">
        <v>902161</v>
      </c>
      <c r="D18" s="33">
        <v>1151545</v>
      </c>
      <c r="E18" s="2" t="s">
        <v>14</v>
      </c>
      <c r="F18" s="2" t="s">
        <v>18</v>
      </c>
      <c r="G18" s="2" t="s">
        <v>64</v>
      </c>
      <c r="H18" s="3">
        <v>713.78</v>
      </c>
      <c r="I18" s="3">
        <v>35.69</v>
      </c>
      <c r="J18" s="3">
        <v>60.67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5.0001400991902263E-2</v>
      </c>
      <c r="Q18" s="28">
        <v>8.4998178710527061E-2</v>
      </c>
      <c r="BU18" s="3"/>
    </row>
    <row r="19" spans="1:190" ht="14.25" customHeight="1" x14ac:dyDescent="0.3">
      <c r="A19" s="2">
        <v>423</v>
      </c>
      <c r="B19" s="1" t="s">
        <v>49</v>
      </c>
      <c r="C19" s="51">
        <v>910007</v>
      </c>
      <c r="D19" s="37">
        <v>1151451</v>
      </c>
      <c r="E19" s="50" t="s">
        <v>50</v>
      </c>
      <c r="F19" s="50" t="s">
        <v>51</v>
      </c>
      <c r="G19" s="52" t="s">
        <v>52</v>
      </c>
      <c r="H19" s="3">
        <v>788.04</v>
      </c>
      <c r="I19" s="3">
        <v>39.4</v>
      </c>
      <c r="J19" s="3">
        <v>66.98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4.9997462057763564E-2</v>
      </c>
      <c r="Q19" s="28">
        <v>8.4995685498198068E-2</v>
      </c>
      <c r="R19" s="28"/>
      <c r="BV19" s="3"/>
    </row>
    <row r="20" spans="1:190" ht="14.25" customHeight="1" x14ac:dyDescent="0.3">
      <c r="A20" s="2">
        <v>423</v>
      </c>
      <c r="B20" s="1" t="s">
        <v>35</v>
      </c>
      <c r="C20" s="5">
        <v>1077</v>
      </c>
      <c r="D20" s="33">
        <v>1151544</v>
      </c>
      <c r="E20" s="2" t="s">
        <v>14</v>
      </c>
      <c r="F20" s="2" t="s">
        <v>57</v>
      </c>
      <c r="G20" s="2" t="s">
        <v>58</v>
      </c>
      <c r="H20" s="3">
        <v>792</v>
      </c>
      <c r="I20" s="3">
        <v>39.6</v>
      </c>
      <c r="J20" s="3">
        <v>67.319999999999993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8.4999999999999992E-2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1705007</v>
      </c>
      <c r="D21" s="33">
        <v>1151958</v>
      </c>
      <c r="E21" s="2" t="s">
        <v>34</v>
      </c>
      <c r="F21" s="2" t="s">
        <v>91</v>
      </c>
      <c r="G21" s="2" t="s">
        <v>90</v>
      </c>
      <c r="H21" s="3">
        <v>1260</v>
      </c>
      <c r="I21" s="3">
        <v>63</v>
      </c>
      <c r="J21" s="3">
        <v>107.1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R21" s="34"/>
      <c r="BS21" s="3"/>
    </row>
    <row r="22" spans="1:190" ht="14.25" customHeight="1" x14ac:dyDescent="0.3">
      <c r="A22" s="2">
        <v>423</v>
      </c>
      <c r="B22" s="1" t="s">
        <v>35</v>
      </c>
      <c r="C22" s="5">
        <v>807231</v>
      </c>
      <c r="D22" s="33">
        <v>1151527</v>
      </c>
      <c r="E22" s="2" t="s">
        <v>86</v>
      </c>
      <c r="F22" s="2" t="s">
        <v>87</v>
      </c>
      <c r="G22" s="2" t="s">
        <v>88</v>
      </c>
      <c r="H22" s="3">
        <v>5297.35</v>
      </c>
      <c r="I22" s="3">
        <v>264.87</v>
      </c>
      <c r="J22" s="3">
        <v>450.27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4.9999811207479206E-2</v>
      </c>
      <c r="Q22" s="28">
        <v>8.4998168712548297E-2</v>
      </c>
      <c r="BU22" s="3"/>
    </row>
    <row r="23" spans="1:190" ht="14.25" customHeight="1" x14ac:dyDescent="0.3">
      <c r="A23" s="2">
        <v>423</v>
      </c>
      <c r="B23" s="1" t="s">
        <v>35</v>
      </c>
      <c r="C23" s="5">
        <v>302287</v>
      </c>
      <c r="D23" s="33">
        <v>1151533</v>
      </c>
      <c r="E23" s="2" t="s">
        <v>83</v>
      </c>
      <c r="F23" s="2" t="s">
        <v>67</v>
      </c>
      <c r="G23" s="2" t="s">
        <v>84</v>
      </c>
      <c r="H23" s="3">
        <v>5297.35</v>
      </c>
      <c r="I23" s="3">
        <v>264.87</v>
      </c>
      <c r="J23" s="3">
        <v>450.27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4.9999811207479206E-2</v>
      </c>
      <c r="Q23" s="28">
        <v>8.4998168712548297E-2</v>
      </c>
      <c r="BU23" s="3"/>
    </row>
    <row r="24" spans="1:190" ht="14.25" customHeight="1" x14ac:dyDescent="0.3">
      <c r="A24" s="2">
        <v>423</v>
      </c>
      <c r="B24" s="1" t="s">
        <v>35</v>
      </c>
      <c r="C24" s="5">
        <v>309203</v>
      </c>
      <c r="D24" s="33">
        <v>1151515</v>
      </c>
      <c r="E24" s="2" t="s">
        <v>13</v>
      </c>
      <c r="F24" s="2" t="s">
        <v>26</v>
      </c>
      <c r="G24" s="2" t="s">
        <v>89</v>
      </c>
      <c r="H24" s="3">
        <v>5512.91</v>
      </c>
      <c r="I24" s="3">
        <v>275.64999999999998</v>
      </c>
      <c r="J24" s="3">
        <v>468.6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5.0001868530214134E-2</v>
      </c>
      <c r="Q24" s="28">
        <v>8.4999439440935756E-2</v>
      </c>
      <c r="BU24" s="3"/>
    </row>
    <row r="25" spans="1:190" ht="14.25" customHeight="1" x14ac:dyDescent="0.3">
      <c r="A25" s="2">
        <v>423</v>
      </c>
      <c r="B25" s="1" t="s">
        <v>35</v>
      </c>
      <c r="C25" s="5">
        <v>802315</v>
      </c>
      <c r="D25" s="33">
        <v>1151546</v>
      </c>
      <c r="E25" s="2" t="s">
        <v>32</v>
      </c>
      <c r="F25" s="2" t="s">
        <v>25</v>
      </c>
      <c r="G25" s="2" t="s">
        <v>85</v>
      </c>
      <c r="H25" s="3">
        <v>5456.27</v>
      </c>
      <c r="I25" s="3">
        <v>272.81</v>
      </c>
      <c r="J25" s="3">
        <v>463.78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4.9998900236815663E-2</v>
      </c>
      <c r="Q25" s="28">
        <v>8.5000696516683405E-2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305217</v>
      </c>
      <c r="D26" s="33">
        <v>1151530</v>
      </c>
      <c r="E26" s="2" t="s">
        <v>79</v>
      </c>
      <c r="F26" s="2" t="s">
        <v>59</v>
      </c>
      <c r="G26" s="2" t="s">
        <v>80</v>
      </c>
      <c r="H26" s="3">
        <v>5619.95</v>
      </c>
      <c r="I26" s="3">
        <v>281</v>
      </c>
      <c r="J26" s="3">
        <v>477.7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4.9998398399823465E-2</v>
      </c>
      <c r="Q26" s="28">
        <v>8.4998700924301257E-2</v>
      </c>
      <c r="BU26" s="3"/>
    </row>
    <row r="27" spans="1:190" ht="14.25" customHeight="1" x14ac:dyDescent="0.3">
      <c r="A27" s="2">
        <v>423</v>
      </c>
      <c r="B27" s="1" t="s">
        <v>35</v>
      </c>
      <c r="C27" s="5">
        <v>1309021</v>
      </c>
      <c r="D27" s="33">
        <v>1151518</v>
      </c>
      <c r="E27" s="2" t="s">
        <v>19</v>
      </c>
      <c r="F27" s="2" t="s">
        <v>68</v>
      </c>
      <c r="G27" s="2" t="s">
        <v>78</v>
      </c>
      <c r="H27" s="3">
        <v>5670.22</v>
      </c>
      <c r="I27" s="3">
        <v>283.51</v>
      </c>
      <c r="J27" s="3">
        <v>481.97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4.9999470867741633E-2</v>
      </c>
      <c r="Q27" s="28">
        <v>8.4999805984838597E-2</v>
      </c>
      <c r="BU27" s="3"/>
    </row>
    <row r="28" spans="1:190" ht="14.25" customHeight="1" x14ac:dyDescent="0.3">
      <c r="A28" s="2">
        <v>423</v>
      </c>
      <c r="B28" s="1" t="s">
        <v>35</v>
      </c>
      <c r="C28" s="5">
        <v>9403042</v>
      </c>
      <c r="D28" s="33">
        <v>1151536</v>
      </c>
      <c r="E28" s="2" t="s">
        <v>16</v>
      </c>
      <c r="F28" s="2" t="s">
        <v>30</v>
      </c>
      <c r="G28" s="2" t="s">
        <v>77</v>
      </c>
      <c r="H28" s="3">
        <v>6141.08</v>
      </c>
      <c r="I28" s="3">
        <v>307.05</v>
      </c>
      <c r="J28" s="3">
        <v>521.99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4.9999511437253882E-2</v>
      </c>
      <c r="Q28" s="28">
        <v>8.5000146568823848E-2</v>
      </c>
      <c r="BU28" s="3"/>
    </row>
    <row r="29" spans="1:190" ht="14.25" customHeight="1" x14ac:dyDescent="0.3">
      <c r="A29" s="2">
        <v>423</v>
      </c>
      <c r="B29" s="1" t="s">
        <v>35</v>
      </c>
      <c r="C29" s="5">
        <v>1511007</v>
      </c>
      <c r="D29" s="33">
        <v>1151453</v>
      </c>
      <c r="E29" s="2" t="s">
        <v>157</v>
      </c>
      <c r="F29" s="2" t="s">
        <v>158</v>
      </c>
      <c r="G29" s="2" t="s">
        <v>159</v>
      </c>
      <c r="H29" s="3">
        <v>863.11</v>
      </c>
      <c r="I29" s="3">
        <v>43.16</v>
      </c>
      <c r="J29" s="3">
        <v>73.36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4.9999511437253882E-2</v>
      </c>
      <c r="Q29" s="28">
        <v>8.5000146568823848E-2</v>
      </c>
      <c r="BU29" s="3"/>
    </row>
    <row r="30" spans="1:190" ht="13.5" customHeight="1" x14ac:dyDescent="0.3">
      <c r="A30" s="2">
        <v>423</v>
      </c>
      <c r="B30" s="1" t="s">
        <v>35</v>
      </c>
      <c r="C30" s="5">
        <v>1212105</v>
      </c>
      <c r="D30" s="9">
        <v>1151728</v>
      </c>
      <c r="E30" s="2" t="s">
        <v>14</v>
      </c>
      <c r="F30" s="2" t="s">
        <v>160</v>
      </c>
      <c r="G30" s="2" t="s">
        <v>161</v>
      </c>
      <c r="H30" s="3">
        <v>936</v>
      </c>
      <c r="I30" s="3">
        <v>46.8</v>
      </c>
      <c r="J30" s="3">
        <v>79.56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7"/>
      <c r="Q30" s="27"/>
      <c r="R30" s="34"/>
      <c r="BS30" s="3"/>
    </row>
    <row r="31" spans="1:190" ht="13.5" customHeight="1" x14ac:dyDescent="0.3">
      <c r="A31" s="2">
        <v>423</v>
      </c>
      <c r="B31" s="1" t="s">
        <v>35</v>
      </c>
      <c r="C31" s="37">
        <v>1612021</v>
      </c>
      <c r="D31" s="37">
        <v>1153088</v>
      </c>
      <c r="E31" s="38" t="s">
        <v>126</v>
      </c>
      <c r="F31" s="38" t="s">
        <v>125</v>
      </c>
      <c r="G31" s="1" t="s">
        <v>124</v>
      </c>
      <c r="H31" s="3">
        <v>2000</v>
      </c>
      <c r="I31" s="3">
        <v>100</v>
      </c>
      <c r="J31" s="3">
        <v>170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0.06</v>
      </c>
      <c r="Q31" s="28">
        <v>0.10199999999999999</v>
      </c>
      <c r="R31" s="28"/>
      <c r="BV31" s="3"/>
    </row>
    <row r="32" spans="1:190" ht="14.25" customHeight="1" x14ac:dyDescent="0.3">
      <c r="A32" s="2">
        <v>423</v>
      </c>
      <c r="B32" s="1" t="s">
        <v>35</v>
      </c>
      <c r="C32" s="17">
        <v>904217</v>
      </c>
      <c r="D32" s="33">
        <v>1151457</v>
      </c>
      <c r="E32" s="13" t="s">
        <v>14</v>
      </c>
      <c r="F32" s="16" t="s">
        <v>47</v>
      </c>
      <c r="G32" s="16" t="s">
        <v>48</v>
      </c>
      <c r="H32" s="3">
        <v>1575</v>
      </c>
      <c r="I32" s="3">
        <v>78.75</v>
      </c>
      <c r="J32" s="3">
        <v>133.88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0.05</v>
      </c>
      <c r="Q32" s="28">
        <v>8.5004444444444438E-2</v>
      </c>
      <c r="BQ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>SUM(H2:H33)</f>
        <v>56610.43</v>
      </c>
      <c r="I34" s="12">
        <f>SUM(I2:I33)</f>
        <v>2837.4700000000003</v>
      </c>
      <c r="J34" s="12">
        <f>SUM(J2:J33)</f>
        <v>4823.6500000000005</v>
      </c>
      <c r="K34" s="12"/>
      <c r="L34" s="12"/>
      <c r="M34" s="12"/>
      <c r="N34" s="12"/>
      <c r="O34" s="12"/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53035.430000000008</v>
      </c>
      <c r="I35" s="3">
        <v>2658.7199999999993</v>
      </c>
      <c r="J35" s="3">
        <v>4519.7700000000004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-3574.9999999999927</v>
      </c>
      <c r="I36" s="3">
        <f>+I35-I34</f>
        <v>-178.75000000000091</v>
      </c>
      <c r="J36" s="3">
        <f>+J35-J34</f>
        <v>-303.88000000000011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</sheetData>
  <conditionalFormatting sqref="E6">
    <cfRule type="duplicateValues" dxfId="369" priority="10" stopIfTrue="1"/>
  </conditionalFormatting>
  <conditionalFormatting sqref="F6">
    <cfRule type="duplicateValues" dxfId="368" priority="11" stopIfTrue="1"/>
  </conditionalFormatting>
  <conditionalFormatting sqref="G32">
    <cfRule type="duplicateValues" dxfId="367" priority="6" stopIfTrue="1"/>
  </conditionalFormatting>
  <conditionalFormatting sqref="D29">
    <cfRule type="duplicateValues" dxfId="366" priority="2" stopIfTrue="1"/>
  </conditionalFormatting>
  <conditionalFormatting sqref="C29">
    <cfRule type="duplicateValues" dxfId="365" priority="1" stopIfTrue="1"/>
  </conditionalFormatting>
  <conditionalFormatting sqref="C29">
    <cfRule type="duplicateValues" dxfId="364" priority="3" stopIfTrue="1"/>
  </conditionalFormatting>
  <conditionalFormatting sqref="C31:D31 D6">
    <cfRule type="duplicateValues" dxfId="363" priority="111"/>
  </conditionalFormatting>
  <conditionalFormatting sqref="D32:D65536 D7:D28 D1:D5">
    <cfRule type="duplicateValues" dxfId="362" priority="113" stopIfTrue="1"/>
  </conditionalFormatting>
  <conditionalFormatting sqref="C32:C65536 C7:C28 C1:C5">
    <cfRule type="duplicateValues" dxfId="361" priority="118" stopIfTrue="1"/>
  </conditionalFormatting>
  <conditionalFormatting sqref="C39:C65536 C33:C37 C7:C28 C1:C5">
    <cfRule type="duplicateValues" dxfId="360" priority="123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43"/>
  <sheetViews>
    <sheetView workbookViewId="0">
      <selection activeCell="E19" sqref="E19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1907035</v>
      </c>
      <c r="D2" s="33">
        <v>1163060</v>
      </c>
      <c r="E2" s="2" t="s">
        <v>153</v>
      </c>
      <c r="F2" s="2" t="s">
        <v>151</v>
      </c>
      <c r="G2" s="2" t="s">
        <v>152</v>
      </c>
      <c r="H2" s="3">
        <v>378</v>
      </c>
      <c r="I2" s="3">
        <v>18.899999999999999</v>
      </c>
      <c r="J2" s="3">
        <v>32.130000000000003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/>
      <c r="Q2" s="28"/>
      <c r="BU2" s="3"/>
    </row>
    <row r="3" spans="1:190" ht="14.25" customHeight="1" x14ac:dyDescent="0.3">
      <c r="A3" s="2">
        <v>423</v>
      </c>
      <c r="B3" s="1" t="s">
        <v>35</v>
      </c>
      <c r="C3" s="5">
        <v>1802063</v>
      </c>
      <c r="D3" s="33">
        <v>1152764</v>
      </c>
      <c r="E3" s="2" t="s">
        <v>127</v>
      </c>
      <c r="F3" s="2" t="s">
        <v>128</v>
      </c>
      <c r="G3" s="2" t="s">
        <v>129</v>
      </c>
      <c r="H3" s="3">
        <v>384</v>
      </c>
      <c r="I3" s="3">
        <v>19.2</v>
      </c>
      <c r="J3" s="3">
        <v>32.64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/>
      <c r="Q3" s="28"/>
      <c r="BU3" s="3"/>
    </row>
    <row r="4" spans="1:190" ht="13.5" customHeight="1" x14ac:dyDescent="0.3">
      <c r="A4" s="2">
        <v>423</v>
      </c>
      <c r="B4" s="1" t="s">
        <v>35</v>
      </c>
      <c r="C4" s="5">
        <v>706252</v>
      </c>
      <c r="D4" s="33">
        <v>1151547</v>
      </c>
      <c r="E4" s="2" t="s">
        <v>65</v>
      </c>
      <c r="F4" s="2" t="s">
        <v>39</v>
      </c>
      <c r="G4" s="2" t="s">
        <v>66</v>
      </c>
      <c r="H4" s="3">
        <v>423.94</v>
      </c>
      <c r="I4" s="3">
        <v>21.2</v>
      </c>
      <c r="J4" s="3">
        <v>36.03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/>
      <c r="Q4" s="28"/>
      <c r="BU4" s="3"/>
    </row>
    <row r="5" spans="1:190" ht="12.75" customHeight="1" x14ac:dyDescent="0.3">
      <c r="A5" s="2">
        <v>423</v>
      </c>
      <c r="B5" s="1" t="s">
        <v>35</v>
      </c>
      <c r="C5" s="5">
        <v>402028</v>
      </c>
      <c r="D5" s="33">
        <v>1152500</v>
      </c>
      <c r="E5" s="2" t="s">
        <v>121</v>
      </c>
      <c r="F5" s="2" t="s">
        <v>122</v>
      </c>
      <c r="G5" s="2" t="s">
        <v>123</v>
      </c>
      <c r="H5" s="3">
        <v>504</v>
      </c>
      <c r="I5" s="3">
        <v>25.2</v>
      </c>
      <c r="J5" s="3">
        <v>42.84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/>
      <c r="Q5" s="28"/>
      <c r="BU5" s="3"/>
    </row>
    <row r="6" spans="1:190" ht="14.25" customHeight="1" x14ac:dyDescent="0.3">
      <c r="A6" s="2">
        <v>423</v>
      </c>
      <c r="B6" s="1" t="s">
        <v>35</v>
      </c>
      <c r="C6" s="5">
        <v>9102049</v>
      </c>
      <c r="D6" s="33">
        <v>1151543</v>
      </c>
      <c r="E6" s="2" t="s">
        <v>14</v>
      </c>
      <c r="F6" s="2" t="s">
        <v>69</v>
      </c>
      <c r="G6" s="2" t="s">
        <v>70</v>
      </c>
      <c r="H6" s="3">
        <v>504</v>
      </c>
      <c r="I6" s="3">
        <v>25.2</v>
      </c>
      <c r="J6" s="3">
        <v>42.84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/>
      <c r="Q6" s="28"/>
      <c r="BU6" s="3"/>
    </row>
    <row r="7" spans="1:190" ht="14.25" customHeight="1" x14ac:dyDescent="0.3">
      <c r="A7" s="2">
        <v>423</v>
      </c>
      <c r="B7" s="1" t="s">
        <v>35</v>
      </c>
      <c r="C7" s="5">
        <v>406035</v>
      </c>
      <c r="D7" s="33">
        <v>1151524</v>
      </c>
      <c r="E7" s="2" t="s">
        <v>15</v>
      </c>
      <c r="F7" s="2" t="s">
        <v>31</v>
      </c>
      <c r="G7" s="2" t="s">
        <v>63</v>
      </c>
      <c r="H7" s="3">
        <v>509.61</v>
      </c>
      <c r="I7" s="3">
        <v>25.48</v>
      </c>
      <c r="J7" s="3">
        <v>43.32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/>
      <c r="Q7" s="28"/>
      <c r="R7" s="34"/>
      <c r="BS7" s="3"/>
    </row>
    <row r="8" spans="1:190" ht="14.25" customHeight="1" x14ac:dyDescent="0.3">
      <c r="A8" s="2">
        <v>423</v>
      </c>
      <c r="B8" s="1" t="s">
        <v>35</v>
      </c>
      <c r="C8" s="5">
        <v>9112203</v>
      </c>
      <c r="D8" s="33">
        <v>1151535</v>
      </c>
      <c r="E8" s="2" t="s">
        <v>16</v>
      </c>
      <c r="F8" s="2" t="s">
        <v>24</v>
      </c>
      <c r="G8" s="2" t="s">
        <v>62</v>
      </c>
      <c r="H8" s="3">
        <v>547.78</v>
      </c>
      <c r="I8" s="3">
        <v>27.39</v>
      </c>
      <c r="J8" s="3">
        <v>46.56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/>
      <c r="Q8" s="28"/>
      <c r="BU8" s="3"/>
    </row>
    <row r="9" spans="1:190" ht="14.25" customHeight="1" x14ac:dyDescent="0.3">
      <c r="A9" s="2">
        <v>423</v>
      </c>
      <c r="B9" s="1" t="s">
        <v>35</v>
      </c>
      <c r="C9" s="5">
        <v>804070</v>
      </c>
      <c r="D9" s="33">
        <v>1151520</v>
      </c>
      <c r="E9" s="2" t="s">
        <v>139</v>
      </c>
      <c r="F9" s="2" t="s">
        <v>60</v>
      </c>
      <c r="G9" s="2" t="s">
        <v>61</v>
      </c>
      <c r="H9" s="3">
        <v>547.78</v>
      </c>
      <c r="I9" s="3">
        <v>27.39</v>
      </c>
      <c r="J9" s="3">
        <v>46.56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/>
      <c r="Q9" s="28"/>
      <c r="BU9" s="3"/>
    </row>
    <row r="10" spans="1:190" ht="14.25" customHeight="1" x14ac:dyDescent="0.3">
      <c r="A10" s="2">
        <v>423</v>
      </c>
      <c r="B10" s="1" t="s">
        <v>35</v>
      </c>
      <c r="C10" s="5">
        <v>1212042</v>
      </c>
      <c r="D10" s="33">
        <v>1151931</v>
      </c>
      <c r="E10" s="2" t="s">
        <v>115</v>
      </c>
      <c r="F10" s="2" t="s">
        <v>116</v>
      </c>
      <c r="G10" s="2" t="s">
        <v>117</v>
      </c>
      <c r="H10" s="3">
        <v>576</v>
      </c>
      <c r="I10" s="3">
        <v>28.8</v>
      </c>
      <c r="J10" s="3">
        <v>48.96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/>
      <c r="Q10" s="28"/>
      <c r="BU10" s="3"/>
    </row>
    <row r="11" spans="1:190" ht="14.25" customHeight="1" x14ac:dyDescent="0.3">
      <c r="A11" s="2">
        <v>423</v>
      </c>
      <c r="B11" s="1" t="s">
        <v>35</v>
      </c>
      <c r="C11" s="5">
        <v>2002042</v>
      </c>
      <c r="D11" s="33">
        <v>1163059</v>
      </c>
      <c r="E11" s="2" t="s">
        <v>143</v>
      </c>
      <c r="F11" s="2" t="s">
        <v>144</v>
      </c>
      <c r="G11" s="2" t="s">
        <v>145</v>
      </c>
      <c r="H11" s="3">
        <v>577.79999999999995</v>
      </c>
      <c r="I11" s="3">
        <v>28.89</v>
      </c>
      <c r="J11" s="3">
        <v>49.11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/>
      <c r="Q11" s="28"/>
      <c r="BU11" s="3"/>
    </row>
    <row r="12" spans="1:190" ht="14.25" customHeight="1" x14ac:dyDescent="0.3">
      <c r="A12" s="2">
        <v>423</v>
      </c>
      <c r="B12" s="1" t="s">
        <v>35</v>
      </c>
      <c r="C12" s="5">
        <v>303014</v>
      </c>
      <c r="D12" s="33">
        <v>1151519</v>
      </c>
      <c r="E12" s="29" t="s">
        <v>55</v>
      </c>
      <c r="F12" s="1" t="s">
        <v>29</v>
      </c>
      <c r="G12" s="2" t="s">
        <v>56</v>
      </c>
      <c r="H12" s="3">
        <v>630</v>
      </c>
      <c r="I12" s="3">
        <v>31.5</v>
      </c>
      <c r="J12" s="3">
        <v>53.55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/>
      <c r="Q12" s="28"/>
      <c r="S12" s="9"/>
      <c r="T12" s="30"/>
      <c r="U12" s="30"/>
      <c r="V12" s="31"/>
      <c r="W12" s="32"/>
      <c r="X12" s="33"/>
      <c r="Y12" s="3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3"/>
      <c r="DJ12" s="33"/>
      <c r="GH12" s="3"/>
    </row>
    <row r="13" spans="1:190" ht="14.25" customHeight="1" x14ac:dyDescent="0.3">
      <c r="A13" s="2">
        <v>423</v>
      </c>
      <c r="B13" s="1" t="s">
        <v>35</v>
      </c>
      <c r="C13" s="5">
        <v>302287</v>
      </c>
      <c r="D13" s="33">
        <v>1151533</v>
      </c>
      <c r="E13" s="2" t="s">
        <v>83</v>
      </c>
      <c r="F13" s="2" t="s">
        <v>67</v>
      </c>
      <c r="G13" s="2" t="s">
        <v>84</v>
      </c>
      <c r="H13" s="3">
        <v>5297.35</v>
      </c>
      <c r="I13" s="3">
        <v>264.87</v>
      </c>
      <c r="J13" s="3">
        <v>450.27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/>
      <c r="Q13" s="28"/>
      <c r="BU13" s="3"/>
    </row>
    <row r="14" spans="1:190" ht="14.25" customHeight="1" x14ac:dyDescent="0.3">
      <c r="A14" s="2">
        <v>423</v>
      </c>
      <c r="B14" s="1" t="s">
        <v>35</v>
      </c>
      <c r="C14" s="5">
        <v>309203</v>
      </c>
      <c r="D14" s="33">
        <v>1151515</v>
      </c>
      <c r="E14" s="2" t="s">
        <v>13</v>
      </c>
      <c r="F14" s="2" t="s">
        <v>26</v>
      </c>
      <c r="G14" s="2" t="s">
        <v>89</v>
      </c>
      <c r="H14" s="3">
        <v>5512.91</v>
      </c>
      <c r="I14" s="3">
        <v>275.64999999999998</v>
      </c>
      <c r="J14" s="3">
        <v>468.6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/>
      <c r="Q14" s="28"/>
      <c r="BU14" s="3"/>
    </row>
    <row r="15" spans="1:190" ht="14.25" customHeight="1" x14ac:dyDescent="0.3">
      <c r="A15" s="2">
        <v>423</v>
      </c>
      <c r="B15" s="1" t="s">
        <v>35</v>
      </c>
      <c r="C15" s="5">
        <v>802315</v>
      </c>
      <c r="D15" s="33">
        <v>1151546</v>
      </c>
      <c r="E15" s="2" t="s">
        <v>32</v>
      </c>
      <c r="F15" s="2" t="s">
        <v>25</v>
      </c>
      <c r="G15" s="2" t="s">
        <v>85</v>
      </c>
      <c r="H15" s="3">
        <v>5456.27</v>
      </c>
      <c r="I15" s="3">
        <v>272.81</v>
      </c>
      <c r="J15" s="3">
        <v>463.78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/>
      <c r="Q15" s="28"/>
      <c r="BU15" s="3"/>
    </row>
    <row r="16" spans="1:190" ht="14.25" customHeight="1" x14ac:dyDescent="0.3">
      <c r="A16" s="2">
        <v>423</v>
      </c>
      <c r="B16" s="1" t="s">
        <v>35</v>
      </c>
      <c r="C16" s="5">
        <v>9403042</v>
      </c>
      <c r="D16" s="33">
        <v>1151536</v>
      </c>
      <c r="E16" s="2" t="s">
        <v>16</v>
      </c>
      <c r="F16" s="2" t="s">
        <v>30</v>
      </c>
      <c r="G16" s="2" t="s">
        <v>77</v>
      </c>
      <c r="H16" s="3">
        <v>6141.08</v>
      </c>
      <c r="I16" s="3">
        <v>307.05</v>
      </c>
      <c r="J16" s="3">
        <v>521.99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/>
      <c r="Q16" s="28"/>
      <c r="BU16" s="3"/>
    </row>
    <row r="17" spans="1:74" ht="14.25" customHeight="1" x14ac:dyDescent="0.3">
      <c r="A17" s="2">
        <v>423</v>
      </c>
      <c r="B17" s="1" t="s">
        <v>35</v>
      </c>
      <c r="C17" s="5">
        <v>1511007</v>
      </c>
      <c r="D17" s="33">
        <v>1151453</v>
      </c>
      <c r="E17" s="2" t="s">
        <v>157</v>
      </c>
      <c r="F17" s="2" t="s">
        <v>158</v>
      </c>
      <c r="G17" s="2" t="s">
        <v>159</v>
      </c>
      <c r="H17" s="3">
        <v>863.11</v>
      </c>
      <c r="I17" s="3">
        <v>43.16</v>
      </c>
      <c r="J17" s="3">
        <v>73.36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/>
      <c r="Q17" s="28"/>
      <c r="BU17" s="3"/>
    </row>
    <row r="18" spans="1:74" ht="14.25" customHeight="1" x14ac:dyDescent="0.3">
      <c r="A18" s="2">
        <v>423</v>
      </c>
      <c r="B18" s="1" t="s">
        <v>35</v>
      </c>
      <c r="C18" s="5">
        <v>1212105</v>
      </c>
      <c r="D18" s="9">
        <v>1151728</v>
      </c>
      <c r="E18" s="2" t="s">
        <v>14</v>
      </c>
      <c r="F18" s="2" t="s">
        <v>160</v>
      </c>
      <c r="G18" s="2" t="s">
        <v>161</v>
      </c>
      <c r="H18" s="3">
        <v>936</v>
      </c>
      <c r="I18" s="3">
        <v>46.8</v>
      </c>
      <c r="J18" s="3">
        <v>79.56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/>
      <c r="Q18" s="28"/>
      <c r="R18" s="34"/>
      <c r="BS18" s="3"/>
    </row>
    <row r="19" spans="1:74" ht="14.25" customHeight="1" x14ac:dyDescent="0.3">
      <c r="A19" s="2">
        <v>423</v>
      </c>
      <c r="B19" s="1" t="s">
        <v>35</v>
      </c>
      <c r="C19" s="37">
        <v>1612021</v>
      </c>
      <c r="D19" s="37">
        <v>1153088</v>
      </c>
      <c r="E19" s="38" t="s">
        <v>126</v>
      </c>
      <c r="F19" s="38" t="s">
        <v>125</v>
      </c>
      <c r="G19" s="1" t="s">
        <v>124</v>
      </c>
      <c r="H19" s="3">
        <v>2000</v>
      </c>
      <c r="I19" s="3">
        <v>100</v>
      </c>
      <c r="J19" s="3">
        <v>170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/>
      <c r="Q19" s="28"/>
      <c r="R19" s="28"/>
      <c r="BV19" s="3"/>
    </row>
    <row r="20" spans="1:74" ht="14.25" customHeight="1" x14ac:dyDescent="0.3">
      <c r="A20" s="2">
        <v>423</v>
      </c>
      <c r="B20" s="1" t="s">
        <v>35</v>
      </c>
      <c r="C20" s="17">
        <v>904217</v>
      </c>
      <c r="D20" s="33">
        <v>1151457</v>
      </c>
      <c r="E20" s="13" t="s">
        <v>14</v>
      </c>
      <c r="F20" s="16" t="s">
        <v>47</v>
      </c>
      <c r="G20" s="16" t="s">
        <v>48</v>
      </c>
      <c r="H20" s="3">
        <v>1125</v>
      </c>
      <c r="I20" s="3">
        <v>56.25</v>
      </c>
      <c r="J20" s="3">
        <v>95.63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/>
      <c r="Q20" s="28"/>
      <c r="BQ20" s="3"/>
    </row>
    <row r="21" spans="1:74" ht="14.25" customHeight="1" x14ac:dyDescent="0.3">
      <c r="A21" s="2">
        <v>423</v>
      </c>
      <c r="B21" s="1" t="s">
        <v>35</v>
      </c>
      <c r="C21" s="5">
        <v>9108035</v>
      </c>
      <c r="D21" s="33">
        <v>1151540</v>
      </c>
      <c r="E21" s="2" t="s">
        <v>73</v>
      </c>
      <c r="F21" s="2" t="s">
        <v>74</v>
      </c>
      <c r="G21" s="2" t="s">
        <v>75</v>
      </c>
      <c r="H21" s="3">
        <v>344.57142857142856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/>
      <c r="Q21" s="28"/>
      <c r="BU21" s="3"/>
    </row>
    <row r="22" spans="1:74" ht="14.25" customHeight="1" x14ac:dyDescent="0.3">
      <c r="A22" s="2">
        <v>423</v>
      </c>
      <c r="B22" s="1" t="s">
        <v>35</v>
      </c>
      <c r="C22" s="5">
        <v>9801245</v>
      </c>
      <c r="D22" s="33">
        <v>1151532</v>
      </c>
      <c r="E22" s="2" t="s">
        <v>71</v>
      </c>
      <c r="F22" s="2" t="s">
        <v>17</v>
      </c>
      <c r="G22" s="2" t="s">
        <v>72</v>
      </c>
      <c r="H22" s="3">
        <v>464.28571428571433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/>
      <c r="Q22" s="28"/>
      <c r="BU22" s="3"/>
    </row>
    <row r="23" spans="1:74" ht="14.25" customHeight="1" x14ac:dyDescent="0.3">
      <c r="A23" s="2">
        <v>423</v>
      </c>
      <c r="B23" s="1" t="s">
        <v>35</v>
      </c>
      <c r="C23" s="5">
        <v>1301007</v>
      </c>
      <c r="D23" s="33">
        <v>1151525</v>
      </c>
      <c r="E23" s="2" t="s">
        <v>15</v>
      </c>
      <c r="F23" s="2" t="s">
        <v>81</v>
      </c>
      <c r="G23" s="2" t="s">
        <v>82</v>
      </c>
      <c r="H23" s="3">
        <v>612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/>
      <c r="Q23" s="28"/>
      <c r="BU23" s="3"/>
    </row>
    <row r="24" spans="1:74" ht="14.25" customHeight="1" x14ac:dyDescent="0.3">
      <c r="A24" s="2">
        <v>423</v>
      </c>
      <c r="B24" s="1" t="s">
        <v>35</v>
      </c>
      <c r="C24" s="5">
        <v>902161</v>
      </c>
      <c r="D24" s="33">
        <v>1151545</v>
      </c>
      <c r="E24" s="2" t="s">
        <v>14</v>
      </c>
      <c r="F24" s="2" t="s">
        <v>18</v>
      </c>
      <c r="G24" s="2" t="s">
        <v>64</v>
      </c>
      <c r="H24" s="3">
        <v>713.71428571428567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/>
      <c r="Q24" s="28"/>
      <c r="BU24" s="3"/>
    </row>
    <row r="25" spans="1:74" ht="14.25" customHeight="1" x14ac:dyDescent="0.3">
      <c r="A25" s="2">
        <v>423</v>
      </c>
      <c r="B25" s="1" t="s">
        <v>35</v>
      </c>
      <c r="C25" s="5">
        <v>1705007</v>
      </c>
      <c r="D25" s="33">
        <v>1151958</v>
      </c>
      <c r="E25" s="2" t="s">
        <v>34</v>
      </c>
      <c r="F25" s="2" t="s">
        <v>91</v>
      </c>
      <c r="G25" s="2" t="s">
        <v>90</v>
      </c>
      <c r="H25" s="3">
        <v>1260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/>
      <c r="Q25" s="28"/>
      <c r="R25" s="34"/>
      <c r="BS25" s="3"/>
    </row>
    <row r="26" spans="1:74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5297.4285714285716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/>
      <c r="Q26" s="28"/>
      <c r="BU26" s="3"/>
    </row>
    <row r="27" spans="1:74" ht="14.25" customHeight="1" x14ac:dyDescent="0.3">
      <c r="A27" s="2">
        <v>423</v>
      </c>
      <c r="B27" s="1" t="s">
        <v>35</v>
      </c>
      <c r="C27" s="5">
        <v>305217</v>
      </c>
      <c r="D27" s="33">
        <v>1151530</v>
      </c>
      <c r="E27" s="2" t="s">
        <v>79</v>
      </c>
      <c r="F27" s="2" t="s">
        <v>59</v>
      </c>
      <c r="G27" s="2" t="s">
        <v>80</v>
      </c>
      <c r="H27" s="3">
        <v>5619.4285714285716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/>
      <c r="Q27" s="28"/>
      <c r="BU27" s="3"/>
    </row>
    <row r="28" spans="1:74" ht="13.5" customHeight="1" x14ac:dyDescent="0.3">
      <c r="A28" s="2">
        <v>423</v>
      </c>
      <c r="B28" s="1" t="s">
        <v>35</v>
      </c>
      <c r="C28" s="5">
        <v>1309021</v>
      </c>
      <c r="D28" s="33">
        <v>1151518</v>
      </c>
      <c r="E28" s="2" t="s">
        <v>19</v>
      </c>
      <c r="F28" s="2" t="s">
        <v>68</v>
      </c>
      <c r="G28" s="2" t="s">
        <v>78</v>
      </c>
      <c r="H28" s="3">
        <v>5669.7142857142853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/>
      <c r="Q28" s="28"/>
      <c r="BU28" s="3"/>
    </row>
    <row r="29" spans="1:74" ht="13.5" customHeight="1" x14ac:dyDescent="0.3">
      <c r="A29" s="2">
        <v>423</v>
      </c>
      <c r="B29" s="1" t="s">
        <v>49</v>
      </c>
      <c r="C29" s="51">
        <v>910007</v>
      </c>
      <c r="D29" s="37">
        <v>1151451</v>
      </c>
      <c r="E29" s="50" t="s">
        <v>50</v>
      </c>
      <c r="F29" s="50" t="s">
        <v>51</v>
      </c>
      <c r="G29" s="52" t="s">
        <v>52</v>
      </c>
      <c r="H29" s="3">
        <v>788.04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/>
      <c r="Q29" s="28"/>
      <c r="R29" s="28"/>
      <c r="BV29" s="3"/>
    </row>
    <row r="30" spans="1:74" ht="14.25" customHeight="1" x14ac:dyDescent="0.3">
      <c r="A30" s="2">
        <v>423</v>
      </c>
      <c r="B30" s="1" t="s">
        <v>35</v>
      </c>
      <c r="C30" s="5">
        <v>1077</v>
      </c>
      <c r="D30" s="33">
        <v>1151544</v>
      </c>
      <c r="E30" s="2" t="s">
        <v>14</v>
      </c>
      <c r="F30" s="2" t="s">
        <v>57</v>
      </c>
      <c r="G30" s="2" t="s">
        <v>58</v>
      </c>
      <c r="H30" s="3">
        <v>792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/>
      <c r="Q30" s="28"/>
      <c r="BU30" s="3"/>
    </row>
    <row r="31" spans="1:74" ht="14.25" customHeight="1" x14ac:dyDescent="0.3">
      <c r="B31" s="13"/>
      <c r="C31" s="17"/>
      <c r="E31" s="16"/>
      <c r="F31" s="16"/>
      <c r="G31" s="16"/>
      <c r="P31" s="28"/>
      <c r="Q31" s="28"/>
      <c r="BU31" s="3"/>
    </row>
    <row r="32" spans="1:74" ht="14.25" customHeight="1" thickBot="1" x14ac:dyDescent="0.35">
      <c r="A32" s="14"/>
      <c r="B32" s="11"/>
      <c r="C32" s="15"/>
      <c r="D32" s="36"/>
      <c r="E32" s="14"/>
      <c r="F32" s="14"/>
      <c r="G32" s="14"/>
      <c r="H32" s="12">
        <f t="shared" ref="H32:O32" si="0">SUM(H2:H31)</f>
        <v>54475.812857142853</v>
      </c>
      <c r="I32" s="12">
        <f t="shared" si="0"/>
        <v>1645.74</v>
      </c>
      <c r="J32" s="12">
        <f t="shared" si="0"/>
        <v>2797.73</v>
      </c>
      <c r="K32" s="12">
        <f t="shared" si="0"/>
        <v>0</v>
      </c>
      <c r="L32" s="12">
        <f t="shared" si="0"/>
        <v>0</v>
      </c>
      <c r="M32" s="12">
        <f t="shared" si="0"/>
        <v>0</v>
      </c>
      <c r="N32" s="12">
        <f t="shared" si="0"/>
        <v>0</v>
      </c>
      <c r="O32" s="12">
        <f t="shared" si="0"/>
        <v>0</v>
      </c>
      <c r="BU32" s="3"/>
    </row>
    <row r="33" spans="1:190" ht="14.25" customHeight="1" thickTop="1" x14ac:dyDescent="0.3">
      <c r="B33" s="13"/>
      <c r="C33" s="17"/>
      <c r="E33" s="16"/>
      <c r="F33" s="16"/>
      <c r="G33" s="16"/>
      <c r="H33" s="3">
        <v>29789.63</v>
      </c>
      <c r="I33" s="3">
        <v>1489.49</v>
      </c>
      <c r="J33" s="3">
        <v>2532.1</v>
      </c>
      <c r="K33" s="1">
        <v>1343.3</v>
      </c>
      <c r="L33" s="1"/>
      <c r="M33" s="3">
        <v>0</v>
      </c>
      <c r="N33" s="3">
        <v>0</v>
      </c>
      <c r="O33" s="6">
        <v>0</v>
      </c>
      <c r="P33" s="28"/>
      <c r="Q33" s="28"/>
      <c r="BU33" s="3"/>
    </row>
    <row r="34" spans="1:190" ht="14.25" customHeight="1" x14ac:dyDescent="0.3">
      <c r="E34" s="2"/>
      <c r="F34" s="2"/>
      <c r="H34" s="3">
        <f>+H33-H32</f>
        <v>-24686.182857142852</v>
      </c>
      <c r="I34" s="3">
        <f>+I33-I32</f>
        <v>-156.25</v>
      </c>
      <c r="J34" s="3">
        <f>+J33-J32</f>
        <v>-265.63000000000011</v>
      </c>
      <c r="BU34" s="3"/>
    </row>
    <row r="35" spans="1:190" ht="14.25" customHeight="1" x14ac:dyDescent="0.3">
      <c r="A35" s="2" t="s">
        <v>150</v>
      </c>
      <c r="E35" s="2"/>
      <c r="F35" s="2"/>
      <c r="BU35" s="3"/>
    </row>
    <row r="36" spans="1:190" ht="13.5" customHeight="1" x14ac:dyDescent="0.3">
      <c r="E36" s="29"/>
      <c r="P36" s="28"/>
      <c r="Q36" s="28"/>
      <c r="S36" s="9"/>
      <c r="T36" s="30"/>
      <c r="U36" s="30"/>
      <c r="V36" s="31"/>
      <c r="W36" s="32"/>
      <c r="X36" s="33"/>
      <c r="Y36" s="3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3"/>
      <c r="DJ36" s="33"/>
      <c r="GH36" s="3"/>
    </row>
    <row r="42" spans="1:190" ht="14.25" customHeight="1" x14ac:dyDescent="0.3">
      <c r="A42" s="2">
        <v>423</v>
      </c>
      <c r="B42" s="1" t="s">
        <v>35</v>
      </c>
      <c r="C42" s="5">
        <v>410154</v>
      </c>
      <c r="D42" s="33">
        <v>1156625</v>
      </c>
      <c r="E42" s="2" t="s">
        <v>118</v>
      </c>
      <c r="F42" s="2" t="s">
        <v>119</v>
      </c>
      <c r="G42" s="2" t="s">
        <v>120</v>
      </c>
      <c r="H42" s="3" t="e">
        <f>VLOOKUP(C42,[4]Pension!$A$10:$N$36,11,FALSE)</f>
        <v>#N/A</v>
      </c>
      <c r="I42" s="3" t="e">
        <f>VLOOKUP(C42,[4]Pension!$A$10:$N$36,12,FALSE)</f>
        <v>#N/A</v>
      </c>
      <c r="J42" s="3" t="e">
        <f>VLOOKUP(C42,[4]Pension!$A$10:$N$36,13,FALSE)</f>
        <v>#N/A</v>
      </c>
      <c r="K42" s="3" t="e">
        <f>VLOOKUP(C42,[4]Pension!$A$10:$N$36,14,FALSE)</f>
        <v>#N/A</v>
      </c>
      <c r="L42" s="3">
        <v>0</v>
      </c>
      <c r="M42" s="3">
        <v>0</v>
      </c>
      <c r="N42" s="3">
        <v>0</v>
      </c>
      <c r="O42" s="6">
        <v>0</v>
      </c>
      <c r="P42" s="28"/>
      <c r="Q42" s="28"/>
      <c r="BU42" s="3"/>
    </row>
    <row r="43" spans="1:190" ht="14.25" customHeight="1" x14ac:dyDescent="0.3">
      <c r="A43" s="2">
        <v>423</v>
      </c>
      <c r="B43" s="1" t="s">
        <v>35</v>
      </c>
      <c r="C43" s="5">
        <v>504021</v>
      </c>
      <c r="D43" s="33">
        <v>1151548</v>
      </c>
      <c r="E43" s="2" t="s">
        <v>42</v>
      </c>
      <c r="F43" s="2" t="s">
        <v>33</v>
      </c>
      <c r="G43" s="2" t="s">
        <v>43</v>
      </c>
      <c r="H43" s="3" t="e">
        <f>VLOOKUP(C43,[4]Pension!$A$10:$N$36,11,FALSE)</f>
        <v>#N/A</v>
      </c>
      <c r="I43" s="3" t="e">
        <f>VLOOKUP(C43,[4]Pension!$A$10:$N$36,12,FALSE)</f>
        <v>#N/A</v>
      </c>
      <c r="J43" s="3" t="e">
        <f>VLOOKUP(C43,[4]Pension!$A$10:$N$36,13,FALSE)</f>
        <v>#N/A</v>
      </c>
      <c r="K43" s="3" t="e">
        <f>VLOOKUP(C43,[4]Pension!$A$10:$N$36,14,FALSE)</f>
        <v>#N/A</v>
      </c>
      <c r="L43" s="3">
        <v>0</v>
      </c>
      <c r="M43" s="3">
        <v>0</v>
      </c>
      <c r="N43" s="3">
        <v>0</v>
      </c>
      <c r="O43" s="6">
        <v>0</v>
      </c>
      <c r="P43" s="28"/>
      <c r="Q43" s="28"/>
      <c r="BU43" s="3"/>
    </row>
  </sheetData>
  <conditionalFormatting sqref="E4">
    <cfRule type="duplicateValues" dxfId="359" priority="5" stopIfTrue="1"/>
  </conditionalFormatting>
  <conditionalFormatting sqref="F4">
    <cfRule type="duplicateValues" dxfId="358" priority="6" stopIfTrue="1"/>
  </conditionalFormatting>
  <conditionalFormatting sqref="G30">
    <cfRule type="duplicateValues" dxfId="357" priority="4" stopIfTrue="1"/>
  </conditionalFormatting>
  <conditionalFormatting sqref="D27">
    <cfRule type="duplicateValues" dxfId="356" priority="2" stopIfTrue="1"/>
  </conditionalFormatting>
  <conditionalFormatting sqref="C27">
    <cfRule type="duplicateValues" dxfId="355" priority="1" stopIfTrue="1"/>
  </conditionalFormatting>
  <conditionalFormatting sqref="C27">
    <cfRule type="duplicateValues" dxfId="354" priority="3" stopIfTrue="1"/>
  </conditionalFormatting>
  <conditionalFormatting sqref="C29:D29 D4">
    <cfRule type="duplicateValues" dxfId="353" priority="7"/>
  </conditionalFormatting>
  <conditionalFormatting sqref="D5:D26 D1:D3 D30:D65536">
    <cfRule type="duplicateValues" dxfId="352" priority="8" stopIfTrue="1"/>
  </conditionalFormatting>
  <conditionalFormatting sqref="C5:C26 C1:C3 C30:C65536">
    <cfRule type="duplicateValues" dxfId="351" priority="9" stopIfTrue="1"/>
  </conditionalFormatting>
  <conditionalFormatting sqref="C31:C35 C5:C26 C1:C3 C37:C65536">
    <cfRule type="duplicateValues" dxfId="350" priority="10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44"/>
  <sheetViews>
    <sheetView topLeftCell="A8" workbookViewId="0">
      <selection activeCell="A8"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1907035</v>
      </c>
      <c r="D2" s="33">
        <v>1163060</v>
      </c>
      <c r="E2" s="2" t="s">
        <v>153</v>
      </c>
      <c r="F2" s="2" t="s">
        <v>151</v>
      </c>
      <c r="G2" s="2" t="s">
        <v>152</v>
      </c>
      <c r="H2" s="3">
        <v>378</v>
      </c>
      <c r="I2" s="3">
        <v>18.899999999999999</v>
      </c>
      <c r="J2" s="3">
        <v>32.130000000000003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190" ht="14.25" customHeight="1" x14ac:dyDescent="0.3">
      <c r="A3" s="2">
        <v>423</v>
      </c>
      <c r="B3" s="1" t="s">
        <v>35</v>
      </c>
      <c r="C3" s="5">
        <v>1802063</v>
      </c>
      <c r="D3" s="33">
        <v>1152764</v>
      </c>
      <c r="E3" s="2" t="s">
        <v>127</v>
      </c>
      <c r="F3" s="2" t="s">
        <v>128</v>
      </c>
      <c r="G3" s="2" t="s">
        <v>129</v>
      </c>
      <c r="H3" s="3">
        <v>384</v>
      </c>
      <c r="I3" s="3">
        <v>19.2</v>
      </c>
      <c r="J3" s="3">
        <v>32.64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4.9999999999999996E-2</v>
      </c>
      <c r="Q3" s="28">
        <v>8.5000000000000006E-2</v>
      </c>
      <c r="BU3" s="3"/>
    </row>
    <row r="4" spans="1:190" ht="13.5" customHeight="1" x14ac:dyDescent="0.3">
      <c r="A4" s="2">
        <v>423</v>
      </c>
      <c r="B4" s="1" t="s">
        <v>35</v>
      </c>
      <c r="C4" s="5">
        <v>706252</v>
      </c>
      <c r="D4" s="33">
        <v>1151547</v>
      </c>
      <c r="E4" s="2" t="s">
        <v>65</v>
      </c>
      <c r="F4" s="2" t="s">
        <v>39</v>
      </c>
      <c r="G4" s="2" t="s">
        <v>66</v>
      </c>
      <c r="H4" s="3">
        <v>423.94</v>
      </c>
      <c r="I4" s="3">
        <v>21.2</v>
      </c>
      <c r="J4" s="3">
        <v>36.03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5.0007076473085811E-2</v>
      </c>
      <c r="Q4" s="28">
        <v>8.4988441760626504E-2</v>
      </c>
      <c r="BU4" s="3"/>
    </row>
    <row r="5" spans="1:190" ht="12.75" customHeight="1" x14ac:dyDescent="0.3">
      <c r="A5" s="2">
        <v>423</v>
      </c>
      <c r="B5" s="1" t="s">
        <v>35</v>
      </c>
      <c r="C5" s="5">
        <v>402028</v>
      </c>
      <c r="D5" s="33">
        <v>1152500</v>
      </c>
      <c r="E5" s="2" t="s">
        <v>121</v>
      </c>
      <c r="F5" s="2" t="s">
        <v>122</v>
      </c>
      <c r="G5" s="2" t="s">
        <v>123</v>
      </c>
      <c r="H5" s="3">
        <v>504</v>
      </c>
      <c r="I5" s="3">
        <v>25.2</v>
      </c>
      <c r="J5" s="3">
        <v>42.84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190" ht="14.25" customHeight="1" x14ac:dyDescent="0.3">
      <c r="A6" s="2">
        <v>423</v>
      </c>
      <c r="B6" s="1" t="s">
        <v>35</v>
      </c>
      <c r="C6" s="5">
        <v>9102049</v>
      </c>
      <c r="D6" s="33">
        <v>1151543</v>
      </c>
      <c r="E6" s="2" t="s">
        <v>14</v>
      </c>
      <c r="F6" s="2" t="s">
        <v>69</v>
      </c>
      <c r="G6" s="2" t="s">
        <v>70</v>
      </c>
      <c r="H6" s="3">
        <v>504</v>
      </c>
      <c r="I6" s="3">
        <v>25.2</v>
      </c>
      <c r="J6" s="3">
        <v>42.84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4.9999999999999996E-2</v>
      </c>
      <c r="Q6" s="28">
        <v>8.5000000000000006E-2</v>
      </c>
      <c r="BU6" s="3"/>
    </row>
    <row r="7" spans="1:190" ht="14.25" customHeight="1" x14ac:dyDescent="0.3">
      <c r="A7" s="2">
        <v>423</v>
      </c>
      <c r="B7" s="1" t="s">
        <v>35</v>
      </c>
      <c r="C7" s="5">
        <v>406035</v>
      </c>
      <c r="D7" s="33">
        <v>1151524</v>
      </c>
      <c r="E7" s="2" t="s">
        <v>15</v>
      </c>
      <c r="F7" s="2" t="s">
        <v>31</v>
      </c>
      <c r="G7" s="2" t="s">
        <v>63</v>
      </c>
      <c r="H7" s="3">
        <v>509.61</v>
      </c>
      <c r="I7" s="3">
        <v>25.48</v>
      </c>
      <c r="J7" s="3">
        <v>43.32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4.9999018857557739E-2</v>
      </c>
      <c r="Q7" s="28">
        <v>8.5006181197386232E-2</v>
      </c>
      <c r="R7" s="34"/>
      <c r="BS7" s="3"/>
    </row>
    <row r="8" spans="1:190" ht="14.25" customHeight="1" x14ac:dyDescent="0.3">
      <c r="A8" s="2">
        <v>423</v>
      </c>
      <c r="B8" s="1" t="s">
        <v>35</v>
      </c>
      <c r="C8" s="5">
        <v>9112203</v>
      </c>
      <c r="D8" s="33">
        <v>1151535</v>
      </c>
      <c r="E8" s="2" t="s">
        <v>16</v>
      </c>
      <c r="F8" s="2" t="s">
        <v>24</v>
      </c>
      <c r="G8" s="2" t="s">
        <v>62</v>
      </c>
      <c r="H8" s="3">
        <v>547.78</v>
      </c>
      <c r="I8" s="3">
        <v>27.39</v>
      </c>
      <c r="J8" s="3">
        <v>46.56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190" ht="14.25" customHeight="1" x14ac:dyDescent="0.3">
      <c r="A9" s="2">
        <v>423</v>
      </c>
      <c r="B9" s="1" t="s">
        <v>35</v>
      </c>
      <c r="C9" s="5">
        <v>804070</v>
      </c>
      <c r="D9" s="33">
        <v>1151520</v>
      </c>
      <c r="E9" s="2" t="s">
        <v>139</v>
      </c>
      <c r="F9" s="2" t="s">
        <v>60</v>
      </c>
      <c r="G9" s="2" t="s">
        <v>61</v>
      </c>
      <c r="H9" s="3">
        <v>547.78</v>
      </c>
      <c r="I9" s="3">
        <v>27.39</v>
      </c>
      <c r="J9" s="3">
        <v>46.56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5.0001825550403452E-2</v>
      </c>
      <c r="Q9" s="28">
        <v>8.4997626784475533E-2</v>
      </c>
      <c r="BU9" s="3"/>
    </row>
    <row r="10" spans="1:190" ht="14.25" customHeight="1" x14ac:dyDescent="0.3">
      <c r="A10" s="2">
        <v>423</v>
      </c>
      <c r="B10" s="1" t="s">
        <v>35</v>
      </c>
      <c r="C10" s="5">
        <v>1212042</v>
      </c>
      <c r="D10" s="33">
        <v>1151931</v>
      </c>
      <c r="E10" s="2" t="s">
        <v>115</v>
      </c>
      <c r="F10" s="2" t="s">
        <v>116</v>
      </c>
      <c r="G10" s="2" t="s">
        <v>117</v>
      </c>
      <c r="H10" s="3">
        <v>576</v>
      </c>
      <c r="I10" s="3">
        <v>28.8</v>
      </c>
      <c r="J10" s="3">
        <v>48.96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8.5000000000000006E-2</v>
      </c>
      <c r="BU10" s="3"/>
    </row>
    <row r="11" spans="1:190" ht="14.25" customHeight="1" x14ac:dyDescent="0.3">
      <c r="A11" s="2">
        <v>423</v>
      </c>
      <c r="B11" s="1" t="s">
        <v>35</v>
      </c>
      <c r="C11" s="5">
        <v>2002042</v>
      </c>
      <c r="D11" s="33">
        <v>1163059</v>
      </c>
      <c r="E11" s="2" t="s">
        <v>143</v>
      </c>
      <c r="F11" s="2" t="s">
        <v>144</v>
      </c>
      <c r="G11" s="2" t="s">
        <v>145</v>
      </c>
      <c r="H11" s="3">
        <v>577.79999999999995</v>
      </c>
      <c r="I11" s="3">
        <v>28.89</v>
      </c>
      <c r="J11" s="3">
        <v>49.11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0.05</v>
      </c>
      <c r="Q11" s="28">
        <v>8.4994807892004157E-2</v>
      </c>
      <c r="BU11" s="3"/>
    </row>
    <row r="12" spans="1:190" ht="14.25" customHeight="1" x14ac:dyDescent="0.3">
      <c r="A12" s="2">
        <v>423</v>
      </c>
      <c r="B12" s="1" t="s">
        <v>35</v>
      </c>
      <c r="C12" s="5">
        <v>303014</v>
      </c>
      <c r="D12" s="33">
        <v>1151519</v>
      </c>
      <c r="E12" s="29" t="s">
        <v>55</v>
      </c>
      <c r="F12" s="1" t="s">
        <v>29</v>
      </c>
      <c r="G12" s="2" t="s">
        <v>56</v>
      </c>
      <c r="H12" s="3">
        <v>693</v>
      </c>
      <c r="I12" s="3">
        <v>34.65</v>
      </c>
      <c r="J12" s="3">
        <v>58.91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9.5999999999999988E-2</v>
      </c>
      <c r="Q12" s="28">
        <v>0.16320634920634919</v>
      </c>
      <c r="S12" s="9"/>
      <c r="T12" s="30"/>
      <c r="U12" s="30"/>
      <c r="V12" s="31"/>
      <c r="W12" s="32"/>
      <c r="X12" s="33"/>
      <c r="Y12" s="3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3"/>
      <c r="DJ12" s="33"/>
      <c r="GH12" s="3"/>
    </row>
    <row r="13" spans="1:190" ht="14.25" customHeight="1" x14ac:dyDescent="0.3">
      <c r="A13" s="2">
        <v>423</v>
      </c>
      <c r="B13" s="1" t="s">
        <v>35</v>
      </c>
      <c r="C13" s="5">
        <v>302287</v>
      </c>
      <c r="D13" s="33">
        <v>1151533</v>
      </c>
      <c r="E13" s="2" t="s">
        <v>83</v>
      </c>
      <c r="F13" s="2" t="s">
        <v>67</v>
      </c>
      <c r="G13" s="2" t="s">
        <v>84</v>
      </c>
      <c r="H13" s="3">
        <v>5297.35</v>
      </c>
      <c r="I13" s="3">
        <v>264.87</v>
      </c>
      <c r="J13" s="3">
        <v>450.27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4.9999811207479206E-2</v>
      </c>
      <c r="Q13" s="28">
        <v>8.4998168712548297E-2</v>
      </c>
      <c r="BU13" s="3"/>
    </row>
    <row r="14" spans="1:190" ht="14.25" customHeight="1" x14ac:dyDescent="0.3">
      <c r="A14" s="2">
        <v>423</v>
      </c>
      <c r="B14" s="1" t="s">
        <v>35</v>
      </c>
      <c r="C14" s="5">
        <v>309203</v>
      </c>
      <c r="D14" s="33">
        <v>1151515</v>
      </c>
      <c r="E14" s="2" t="s">
        <v>13</v>
      </c>
      <c r="F14" s="2" t="s">
        <v>26</v>
      </c>
      <c r="G14" s="2" t="s">
        <v>89</v>
      </c>
      <c r="H14" s="3">
        <v>5512.91</v>
      </c>
      <c r="I14" s="3">
        <v>275.64999999999998</v>
      </c>
      <c r="J14" s="3">
        <v>468.6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5.0001868530214134E-2</v>
      </c>
      <c r="Q14" s="28">
        <v>8.4999439440935756E-2</v>
      </c>
      <c r="BU14" s="3"/>
    </row>
    <row r="15" spans="1:190" ht="14.25" customHeight="1" x14ac:dyDescent="0.3">
      <c r="A15" s="2">
        <v>423</v>
      </c>
      <c r="B15" s="1" t="s">
        <v>35</v>
      </c>
      <c r="C15" s="5">
        <v>802315</v>
      </c>
      <c r="D15" s="33">
        <v>1151546</v>
      </c>
      <c r="E15" s="2" t="s">
        <v>32</v>
      </c>
      <c r="F15" s="2" t="s">
        <v>25</v>
      </c>
      <c r="G15" s="2" t="s">
        <v>85</v>
      </c>
      <c r="H15" s="3">
        <v>5456.27</v>
      </c>
      <c r="I15" s="3">
        <v>272.81</v>
      </c>
      <c r="J15" s="3">
        <v>463.78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4.9998900236815663E-2</v>
      </c>
      <c r="Q15" s="28">
        <v>8.5000696516683405E-2</v>
      </c>
      <c r="BU15" s="3"/>
    </row>
    <row r="16" spans="1:190" ht="14.25" customHeight="1" x14ac:dyDescent="0.3">
      <c r="A16" s="2">
        <v>423</v>
      </c>
      <c r="B16" s="1" t="s">
        <v>35</v>
      </c>
      <c r="C16" s="5">
        <v>9403042</v>
      </c>
      <c r="D16" s="33">
        <v>1151536</v>
      </c>
      <c r="E16" s="2" t="s">
        <v>16</v>
      </c>
      <c r="F16" s="2" t="s">
        <v>30</v>
      </c>
      <c r="G16" s="2" t="s">
        <v>77</v>
      </c>
      <c r="H16" s="3">
        <v>6141.08</v>
      </c>
      <c r="I16" s="3">
        <v>307.05</v>
      </c>
      <c r="J16" s="3">
        <v>521.99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4.9999511437253882E-2</v>
      </c>
      <c r="Q16" s="28">
        <v>8.5000146568823848E-2</v>
      </c>
      <c r="BU16" s="3"/>
    </row>
    <row r="17" spans="1:74" ht="14.25" customHeight="1" x14ac:dyDescent="0.3">
      <c r="A17" s="2">
        <v>423</v>
      </c>
      <c r="B17" s="1" t="s">
        <v>35</v>
      </c>
      <c r="C17" s="5">
        <v>1511007</v>
      </c>
      <c r="D17" s="33">
        <v>1151453</v>
      </c>
      <c r="E17" s="2" t="s">
        <v>157</v>
      </c>
      <c r="F17" s="2" t="s">
        <v>158</v>
      </c>
      <c r="G17" s="2" t="s">
        <v>159</v>
      </c>
      <c r="H17" s="3">
        <v>863.11</v>
      </c>
      <c r="I17" s="3">
        <v>43.16</v>
      </c>
      <c r="J17" s="3">
        <v>73.36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4.9999511437253882E-2</v>
      </c>
      <c r="Q17" s="28">
        <v>8.5000146568823848E-2</v>
      </c>
      <c r="BU17" s="3"/>
    </row>
    <row r="18" spans="1:74" ht="14.25" customHeight="1" x14ac:dyDescent="0.3">
      <c r="A18" s="2">
        <v>423</v>
      </c>
      <c r="B18" s="1" t="s">
        <v>35</v>
      </c>
      <c r="C18" s="5">
        <v>1212105</v>
      </c>
      <c r="D18" s="9">
        <v>1151728</v>
      </c>
      <c r="E18" s="2" t="s">
        <v>14</v>
      </c>
      <c r="F18" s="2" t="s">
        <v>160</v>
      </c>
      <c r="G18" s="2" t="s">
        <v>161</v>
      </c>
      <c r="H18" s="3">
        <v>936</v>
      </c>
      <c r="I18" s="3">
        <v>46.8</v>
      </c>
      <c r="J18" s="3">
        <v>79.56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7"/>
      <c r="Q18" s="27"/>
      <c r="R18" s="34"/>
      <c r="BS18" s="3"/>
    </row>
    <row r="19" spans="1:74" ht="14.25" customHeight="1" x14ac:dyDescent="0.3">
      <c r="A19" s="2">
        <v>423</v>
      </c>
      <c r="B19" s="1" t="s">
        <v>35</v>
      </c>
      <c r="C19" s="5">
        <v>9108035</v>
      </c>
      <c r="D19" s="33">
        <v>1151540</v>
      </c>
      <c r="E19" s="2" t="s">
        <v>73</v>
      </c>
      <c r="F19" s="2" t="s">
        <v>74</v>
      </c>
      <c r="G19" s="2" t="s">
        <v>75</v>
      </c>
      <c r="H19" s="3">
        <v>344.7</v>
      </c>
      <c r="I19" s="3">
        <v>17.239999999999998</v>
      </c>
      <c r="J19" s="3">
        <v>29.3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5.0014505366985783E-2</v>
      </c>
      <c r="Q19" s="28">
        <v>8.5001450536698581E-2</v>
      </c>
      <c r="BU19" s="3"/>
    </row>
    <row r="20" spans="1:74" ht="14.25" customHeight="1" x14ac:dyDescent="0.3">
      <c r="A20" s="2">
        <v>423</v>
      </c>
      <c r="B20" s="1" t="s">
        <v>35</v>
      </c>
      <c r="C20" s="5">
        <v>9801245</v>
      </c>
      <c r="D20" s="33">
        <v>1151532</v>
      </c>
      <c r="E20" s="2" t="s">
        <v>71</v>
      </c>
      <c r="F20" s="2" t="s">
        <v>17</v>
      </c>
      <c r="G20" s="2" t="s">
        <v>72</v>
      </c>
      <c r="H20" s="3">
        <v>464.4</v>
      </c>
      <c r="I20" s="3">
        <v>23.22</v>
      </c>
      <c r="J20" s="3">
        <v>39.47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8.4991386735572785E-2</v>
      </c>
      <c r="BU20" s="3"/>
    </row>
    <row r="21" spans="1:74" ht="14.25" customHeight="1" x14ac:dyDescent="0.3">
      <c r="A21" s="2">
        <v>423</v>
      </c>
      <c r="B21" s="1" t="s">
        <v>35</v>
      </c>
      <c r="C21" s="5">
        <v>1301007</v>
      </c>
      <c r="D21" s="33">
        <v>1151525</v>
      </c>
      <c r="E21" s="2" t="s">
        <v>15</v>
      </c>
      <c r="F21" s="2" t="s">
        <v>81</v>
      </c>
      <c r="G21" s="2" t="s">
        <v>82</v>
      </c>
      <c r="H21" s="3">
        <v>612</v>
      </c>
      <c r="I21" s="3">
        <v>30.6</v>
      </c>
      <c r="J21" s="3">
        <v>52.02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BU21" s="3"/>
    </row>
    <row r="22" spans="1:74" ht="14.25" customHeight="1" x14ac:dyDescent="0.3">
      <c r="A22" s="2">
        <v>423</v>
      </c>
      <c r="B22" s="1" t="s">
        <v>35</v>
      </c>
      <c r="C22" s="5">
        <v>1705007</v>
      </c>
      <c r="D22" s="33">
        <v>1151958</v>
      </c>
      <c r="E22" s="2" t="s">
        <v>34</v>
      </c>
      <c r="F22" s="2" t="s">
        <v>91</v>
      </c>
      <c r="G22" s="2" t="s">
        <v>90</v>
      </c>
      <c r="H22" s="3">
        <v>576</v>
      </c>
      <c r="I22" s="3">
        <v>28.8</v>
      </c>
      <c r="J22" s="3">
        <v>48.96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0.05</v>
      </c>
      <c r="Q22" s="28">
        <v>8.5000000000000006E-2</v>
      </c>
      <c r="R22" s="34"/>
      <c r="BS22" s="3"/>
    </row>
    <row r="23" spans="1:74" ht="14.25" customHeight="1" x14ac:dyDescent="0.3">
      <c r="A23" s="2">
        <v>423</v>
      </c>
      <c r="B23" s="1" t="s">
        <v>35</v>
      </c>
      <c r="C23" s="5">
        <v>305217</v>
      </c>
      <c r="D23" s="33">
        <v>1151530</v>
      </c>
      <c r="E23" s="2" t="s">
        <v>79</v>
      </c>
      <c r="F23" s="2" t="s">
        <v>59</v>
      </c>
      <c r="G23" s="2" t="s">
        <v>80</v>
      </c>
      <c r="H23" s="3">
        <v>5619.95</v>
      </c>
      <c r="I23" s="3">
        <v>281</v>
      </c>
      <c r="J23" s="3">
        <v>477.7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4.9998398399823465E-2</v>
      </c>
      <c r="Q23" s="28">
        <v>8.4998700924301257E-2</v>
      </c>
      <c r="BU23" s="3"/>
    </row>
    <row r="24" spans="1:74" ht="14.25" customHeight="1" x14ac:dyDescent="0.3">
      <c r="A24" s="2">
        <v>423</v>
      </c>
      <c r="B24" s="1" t="s">
        <v>35</v>
      </c>
      <c r="C24" s="5">
        <v>1309021</v>
      </c>
      <c r="D24" s="33">
        <v>1151518</v>
      </c>
      <c r="E24" s="2" t="s">
        <v>19</v>
      </c>
      <c r="F24" s="2" t="s">
        <v>68</v>
      </c>
      <c r="G24" s="2" t="s">
        <v>78</v>
      </c>
      <c r="H24" s="3">
        <v>5670.22</v>
      </c>
      <c r="I24" s="3">
        <v>283.51</v>
      </c>
      <c r="J24" s="3">
        <v>481.97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4.9999470867741633E-2</v>
      </c>
      <c r="Q24" s="28">
        <v>8.4999805984838597E-2</v>
      </c>
      <c r="BU24" s="3"/>
    </row>
    <row r="25" spans="1:74" ht="14.25" customHeight="1" x14ac:dyDescent="0.3">
      <c r="A25" s="2">
        <v>423</v>
      </c>
      <c r="B25" s="1" t="s">
        <v>49</v>
      </c>
      <c r="C25" s="51">
        <v>910007</v>
      </c>
      <c r="D25" s="37">
        <v>1151451</v>
      </c>
      <c r="E25" s="50" t="s">
        <v>50</v>
      </c>
      <c r="F25" s="50" t="s">
        <v>51</v>
      </c>
      <c r="G25" s="52" t="s">
        <v>52</v>
      </c>
      <c r="H25" s="3">
        <v>788.04</v>
      </c>
      <c r="I25" s="3">
        <v>39.4</v>
      </c>
      <c r="J25" s="3">
        <v>66.98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4.9997462057763564E-2</v>
      </c>
      <c r="Q25" s="28">
        <v>8.4995685498198068E-2</v>
      </c>
      <c r="R25" s="28"/>
      <c r="BV25" s="3"/>
    </row>
    <row r="26" spans="1:74" ht="13.5" customHeight="1" x14ac:dyDescent="0.3">
      <c r="A26" s="2">
        <v>423</v>
      </c>
      <c r="B26" s="1" t="s">
        <v>35</v>
      </c>
      <c r="C26" s="5">
        <v>1077</v>
      </c>
      <c r="D26" s="33">
        <v>1151544</v>
      </c>
      <c r="E26" s="2" t="s">
        <v>14</v>
      </c>
      <c r="F26" s="2" t="s">
        <v>57</v>
      </c>
      <c r="G26" s="2" t="s">
        <v>58</v>
      </c>
      <c r="H26" s="3">
        <v>792</v>
      </c>
      <c r="I26" s="3">
        <v>39.6</v>
      </c>
      <c r="J26" s="3">
        <v>67.319999999999993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0.05</v>
      </c>
      <c r="Q26" s="28">
        <v>8.4999999999999992E-2</v>
      </c>
      <c r="BU26" s="3"/>
    </row>
    <row r="27" spans="1:74" ht="13.5" customHeight="1" x14ac:dyDescent="0.3">
      <c r="A27" s="2">
        <v>423</v>
      </c>
      <c r="B27" s="1" t="s">
        <v>35</v>
      </c>
      <c r="C27" s="5">
        <v>1505014</v>
      </c>
      <c r="D27" s="9">
        <v>1151490</v>
      </c>
      <c r="E27" s="2" t="s">
        <v>162</v>
      </c>
      <c r="F27" s="2" t="s">
        <v>163</v>
      </c>
      <c r="G27" s="2" t="s">
        <v>164</v>
      </c>
      <c r="H27" s="3">
        <v>1027.31</v>
      </c>
      <c r="I27" s="3">
        <v>51.37</v>
      </c>
      <c r="J27" s="3">
        <v>87.32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BN27" s="3"/>
    </row>
    <row r="28" spans="1:74" ht="13.5" customHeight="1" x14ac:dyDescent="0.3">
      <c r="A28" s="2">
        <v>423</v>
      </c>
      <c r="B28" s="1" t="s">
        <v>35</v>
      </c>
      <c r="C28" s="5">
        <v>902161</v>
      </c>
      <c r="D28" s="33">
        <v>1151545</v>
      </c>
      <c r="E28" s="2" t="s">
        <v>14</v>
      </c>
      <c r="F28" s="2" t="s">
        <v>18</v>
      </c>
      <c r="G28" s="2" t="s">
        <v>64</v>
      </c>
      <c r="H28" s="3">
        <v>713.71428571428567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5.0001400991902263E-2</v>
      </c>
      <c r="Q28" s="28">
        <v>8.4998178710527061E-2</v>
      </c>
      <c r="BU28" s="3"/>
    </row>
    <row r="29" spans="1:74" ht="14.25" customHeight="1" x14ac:dyDescent="0.3">
      <c r="A29" s="2">
        <v>423</v>
      </c>
      <c r="B29" s="1" t="s">
        <v>35</v>
      </c>
      <c r="C29" s="5">
        <v>807231</v>
      </c>
      <c r="D29" s="33">
        <v>1151527</v>
      </c>
      <c r="E29" s="2" t="s">
        <v>86</v>
      </c>
      <c r="F29" s="2" t="s">
        <v>87</v>
      </c>
      <c r="G29" s="2" t="s">
        <v>88</v>
      </c>
      <c r="H29" s="3">
        <v>5297.4285714285716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4.9999811207479206E-2</v>
      </c>
      <c r="Q29" s="28">
        <v>8.4998168712548297E-2</v>
      </c>
      <c r="BU29" s="3"/>
    </row>
    <row r="30" spans="1:74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2400</v>
      </c>
      <c r="I30" s="3">
        <v>120</v>
      </c>
      <c r="J30" s="3">
        <v>204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74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1350</v>
      </c>
      <c r="I31" s="3">
        <v>90</v>
      </c>
      <c r="J31" s="3">
        <v>153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74" ht="14.25" customHeight="1" x14ac:dyDescent="0.3">
      <c r="B32" s="13"/>
      <c r="C32" s="17"/>
      <c r="E32" s="16"/>
      <c r="F32" s="16"/>
      <c r="G32" s="16"/>
      <c r="P32" s="28"/>
      <c r="Q32" s="28"/>
      <c r="BU32" s="3"/>
    </row>
    <row r="33" spans="1:190" ht="14.25" customHeight="1" thickBot="1" x14ac:dyDescent="0.35">
      <c r="A33" s="14"/>
      <c r="B33" s="11"/>
      <c r="C33" s="15"/>
      <c r="D33" s="36"/>
      <c r="E33" s="14"/>
      <c r="F33" s="14"/>
      <c r="G33" s="14"/>
      <c r="H33" s="12">
        <f t="shared" ref="H33:O33" si="0">SUM(H2:H32)</f>
        <v>55508.392857142855</v>
      </c>
      <c r="I33" s="12">
        <f t="shared" si="0"/>
        <v>2497.3799999999997</v>
      </c>
      <c r="J33" s="12">
        <f t="shared" si="0"/>
        <v>4245.5</v>
      </c>
      <c r="K33" s="12">
        <f t="shared" si="0"/>
        <v>0</v>
      </c>
      <c r="L33" s="12">
        <f t="shared" si="0"/>
        <v>0</v>
      </c>
      <c r="M33" s="12">
        <f t="shared" si="0"/>
        <v>0</v>
      </c>
      <c r="N33" s="12">
        <f t="shared" si="0"/>
        <v>0</v>
      </c>
      <c r="O33" s="12">
        <f t="shared" si="0"/>
        <v>0</v>
      </c>
      <c r="BU33" s="3"/>
    </row>
    <row r="34" spans="1:190" ht="14.25" customHeight="1" thickTop="1" x14ac:dyDescent="0.3">
      <c r="B34" s="13"/>
      <c r="C34" s="17"/>
      <c r="E34" s="16"/>
      <c r="F34" s="16"/>
      <c r="G34" s="16"/>
      <c r="H34" s="3">
        <v>45747.25</v>
      </c>
      <c r="I34" s="3">
        <v>2287.3799999999997</v>
      </c>
      <c r="J34" s="3">
        <v>3888.5</v>
      </c>
      <c r="K34" s="1">
        <v>210.39</v>
      </c>
      <c r="L34" s="1"/>
      <c r="M34" s="3">
        <v>0</v>
      </c>
      <c r="N34" s="3">
        <v>0</v>
      </c>
      <c r="O34" s="6">
        <v>0</v>
      </c>
      <c r="P34" s="28"/>
      <c r="Q34" s="28"/>
      <c r="BU34" s="3"/>
    </row>
    <row r="35" spans="1:190" ht="14.25" customHeight="1" x14ac:dyDescent="0.3">
      <c r="E35" s="2"/>
      <c r="F35" s="2"/>
      <c r="H35" s="3">
        <f>+H34-H33</f>
        <v>-9761.1428571428551</v>
      </c>
      <c r="I35" s="3">
        <f>+I34-I33</f>
        <v>-210</v>
      </c>
      <c r="J35" s="3">
        <f>+J34-J33</f>
        <v>-357</v>
      </c>
      <c r="BU35" s="3"/>
    </row>
    <row r="36" spans="1:190" ht="14.25" customHeight="1" x14ac:dyDescent="0.3">
      <c r="A36" s="2" t="s">
        <v>150</v>
      </c>
      <c r="E36" s="2"/>
      <c r="F36" s="2"/>
      <c r="BU36" s="3"/>
    </row>
    <row r="37" spans="1:190" ht="13.5" customHeight="1" x14ac:dyDescent="0.3">
      <c r="E37" s="29"/>
      <c r="P37" s="28"/>
      <c r="Q37" s="28"/>
      <c r="S37" s="9"/>
      <c r="T37" s="30"/>
      <c r="U37" s="30"/>
      <c r="V37" s="31"/>
      <c r="W37" s="32"/>
      <c r="X37" s="33"/>
      <c r="Y37" s="3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3"/>
      <c r="DJ37" s="33"/>
      <c r="GH37" s="3"/>
    </row>
    <row r="43" spans="1:190" ht="14.25" customHeight="1" x14ac:dyDescent="0.3">
      <c r="A43" s="2">
        <v>423</v>
      </c>
      <c r="B43" s="1" t="s">
        <v>35</v>
      </c>
      <c r="C43" s="5">
        <v>410154</v>
      </c>
      <c r="D43" s="33">
        <v>1156625</v>
      </c>
      <c r="E43" s="2" t="s">
        <v>118</v>
      </c>
      <c r="F43" s="2" t="s">
        <v>119</v>
      </c>
      <c r="G43" s="2" t="s">
        <v>120</v>
      </c>
      <c r="H43" s="3" t="e">
        <f>VLOOKUP(C43,[4]Pension!$A$10:$N$36,11,FALSE)</f>
        <v>#N/A</v>
      </c>
      <c r="I43" s="3" t="e">
        <f>VLOOKUP(C43,[4]Pension!$A$10:$N$36,12,FALSE)</f>
        <v>#N/A</v>
      </c>
      <c r="J43" s="3" t="e">
        <f>VLOOKUP(C43,[4]Pension!$A$10:$N$36,13,FALSE)</f>
        <v>#N/A</v>
      </c>
      <c r="K43" s="3" t="e">
        <f>VLOOKUP(C43,[4]Pension!$A$10:$N$36,14,FALSE)</f>
        <v>#N/A</v>
      </c>
      <c r="L43" s="3">
        <v>0</v>
      </c>
      <c r="M43" s="3">
        <v>0</v>
      </c>
      <c r="N43" s="3">
        <v>0</v>
      </c>
      <c r="O43" s="6">
        <v>0</v>
      </c>
      <c r="P43" s="28">
        <v>5.0004724111866974E-2</v>
      </c>
      <c r="Q43" s="28">
        <v>8.501039304610733E-2</v>
      </c>
      <c r="BU43" s="3"/>
    </row>
    <row r="44" spans="1:190" ht="14.25" customHeight="1" x14ac:dyDescent="0.3">
      <c r="A44" s="2">
        <v>423</v>
      </c>
      <c r="B44" s="1" t="s">
        <v>35</v>
      </c>
      <c r="C44" s="5">
        <v>504021</v>
      </c>
      <c r="D44" s="33">
        <v>1151548</v>
      </c>
      <c r="E44" s="2" t="s">
        <v>42</v>
      </c>
      <c r="F44" s="2" t="s">
        <v>33</v>
      </c>
      <c r="G44" s="2" t="s">
        <v>43</v>
      </c>
      <c r="H44" s="3" t="e">
        <f>VLOOKUP(C44,[4]Pension!$A$10:$N$36,11,FALSE)</f>
        <v>#N/A</v>
      </c>
      <c r="I44" s="3" t="e">
        <f>VLOOKUP(C44,[4]Pension!$A$10:$N$36,12,FALSE)</f>
        <v>#N/A</v>
      </c>
      <c r="J44" s="3" t="e">
        <f>VLOOKUP(C44,[4]Pension!$A$10:$N$36,13,FALSE)</f>
        <v>#N/A</v>
      </c>
      <c r="K44" s="3" t="e">
        <f>VLOOKUP(C44,[4]Pension!$A$10:$N$36,14,FALSE)</f>
        <v>#N/A</v>
      </c>
      <c r="L44" s="3">
        <v>0</v>
      </c>
      <c r="M44" s="3">
        <v>0</v>
      </c>
      <c r="N44" s="3">
        <v>0</v>
      </c>
      <c r="O44" s="6">
        <v>0</v>
      </c>
      <c r="P44" s="28">
        <v>0.05</v>
      </c>
      <c r="Q44" s="28">
        <v>8.4999999999999992E-2</v>
      </c>
      <c r="BU44" s="3"/>
    </row>
  </sheetData>
  <conditionalFormatting sqref="E4">
    <cfRule type="duplicateValues" dxfId="349" priority="10" stopIfTrue="1"/>
  </conditionalFormatting>
  <conditionalFormatting sqref="F4">
    <cfRule type="duplicateValues" dxfId="348" priority="11" stopIfTrue="1"/>
  </conditionalFormatting>
  <conditionalFormatting sqref="G29">
    <cfRule type="duplicateValues" dxfId="347" priority="9" stopIfTrue="1"/>
  </conditionalFormatting>
  <conditionalFormatting sqref="D25">
    <cfRule type="duplicateValues" dxfId="346" priority="7" stopIfTrue="1"/>
  </conditionalFormatting>
  <conditionalFormatting sqref="C25">
    <cfRule type="duplicateValues" dxfId="345" priority="6" stopIfTrue="1"/>
  </conditionalFormatting>
  <conditionalFormatting sqref="C25">
    <cfRule type="duplicateValues" dxfId="344" priority="8" stopIfTrue="1"/>
  </conditionalFormatting>
  <conditionalFormatting sqref="C28:D28 D4">
    <cfRule type="duplicateValues" dxfId="343" priority="12"/>
  </conditionalFormatting>
  <conditionalFormatting sqref="D29:D65536 D5:D24 D1:D3">
    <cfRule type="duplicateValues" dxfId="342" priority="13" stopIfTrue="1"/>
  </conditionalFormatting>
  <conditionalFormatting sqref="C29:C65536 C5:C24 C1:C3">
    <cfRule type="duplicateValues" dxfId="341" priority="14" stopIfTrue="1"/>
  </conditionalFormatting>
  <conditionalFormatting sqref="C30:C36 C5:C24 C1:C3 C38:C65536">
    <cfRule type="duplicateValues" dxfId="340" priority="15" stopIfTrue="1"/>
  </conditionalFormatting>
  <conditionalFormatting sqref="C27">
    <cfRule type="duplicateValues" dxfId="339" priority="1" stopIfTrue="1"/>
  </conditionalFormatting>
  <conditionalFormatting sqref="E27">
    <cfRule type="duplicateValues" dxfId="338" priority="2" stopIfTrue="1"/>
  </conditionalFormatting>
  <conditionalFormatting sqref="F27">
    <cfRule type="duplicateValues" dxfId="337" priority="3" stopIfTrue="1"/>
  </conditionalFormatting>
  <conditionalFormatting sqref="F27">
    <cfRule type="duplicateValues" dxfId="336" priority="4" stopIfTrue="1"/>
  </conditionalFormatting>
  <conditionalFormatting sqref="G27">
    <cfRule type="duplicateValues" dxfId="335" priority="5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H45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1907035</v>
      </c>
      <c r="D2" s="33">
        <v>1163060</v>
      </c>
      <c r="E2" s="2" t="s">
        <v>153</v>
      </c>
      <c r="F2" s="2" t="s">
        <v>151</v>
      </c>
      <c r="G2" s="2" t="s">
        <v>152</v>
      </c>
      <c r="H2" s="3">
        <v>16705.509999999998</v>
      </c>
      <c r="I2" s="3">
        <v>835.28</v>
      </c>
      <c r="J2" s="3">
        <v>1419.97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190" ht="14.25" customHeight="1" x14ac:dyDescent="0.3">
      <c r="A3" s="2">
        <v>423</v>
      </c>
      <c r="B3" s="1" t="s">
        <v>35</v>
      </c>
      <c r="C3" s="5">
        <v>1802063</v>
      </c>
      <c r="D3" s="33">
        <v>1152764</v>
      </c>
      <c r="E3" s="2" t="s">
        <v>127</v>
      </c>
      <c r="F3" s="2" t="s">
        <v>128</v>
      </c>
      <c r="G3" s="2" t="s">
        <v>129</v>
      </c>
      <c r="H3" s="3">
        <v>24783.49</v>
      </c>
      <c r="I3" s="3">
        <v>1239.17</v>
      </c>
      <c r="J3" s="3">
        <v>2106.6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4.9999999999999996E-2</v>
      </c>
      <c r="Q3" s="28">
        <v>8.5000000000000006E-2</v>
      </c>
      <c r="BU3" s="3"/>
    </row>
    <row r="4" spans="1:190" ht="13.5" customHeight="1" x14ac:dyDescent="0.3">
      <c r="A4" s="2">
        <v>423</v>
      </c>
      <c r="B4" s="1" t="s">
        <v>35</v>
      </c>
      <c r="C4" s="5">
        <v>706252</v>
      </c>
      <c r="D4" s="33">
        <v>1151547</v>
      </c>
      <c r="E4" s="2" t="s">
        <v>65</v>
      </c>
      <c r="F4" s="2" t="s">
        <v>39</v>
      </c>
      <c r="G4" s="2" t="s">
        <v>66</v>
      </c>
      <c r="H4" s="3">
        <v>18319.97</v>
      </c>
      <c r="I4" s="3">
        <v>916</v>
      </c>
      <c r="J4" s="3">
        <v>1557.2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5.0007076473085811E-2</v>
      </c>
      <c r="Q4" s="28">
        <v>8.4988441760626504E-2</v>
      </c>
      <c r="BU4" s="3"/>
    </row>
    <row r="5" spans="1:190" ht="12.75" customHeight="1" x14ac:dyDescent="0.3">
      <c r="A5" s="2">
        <v>423</v>
      </c>
      <c r="B5" s="1" t="s">
        <v>35</v>
      </c>
      <c r="C5" s="5">
        <v>402028</v>
      </c>
      <c r="D5" s="33">
        <v>1152500</v>
      </c>
      <c r="E5" s="2" t="s">
        <v>121</v>
      </c>
      <c r="F5" s="2" t="s">
        <v>122</v>
      </c>
      <c r="G5" s="2" t="s">
        <v>123</v>
      </c>
      <c r="H5" s="3">
        <v>22044.73</v>
      </c>
      <c r="I5" s="3">
        <v>1102.24</v>
      </c>
      <c r="J5" s="3">
        <v>1873.8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190" ht="14.25" customHeight="1" x14ac:dyDescent="0.3">
      <c r="A6" s="2">
        <v>423</v>
      </c>
      <c r="B6" s="1" t="s">
        <v>35</v>
      </c>
      <c r="C6" s="5">
        <v>9102049</v>
      </c>
      <c r="D6" s="33">
        <v>1151543</v>
      </c>
      <c r="E6" s="2" t="s">
        <v>14</v>
      </c>
      <c r="F6" s="2" t="s">
        <v>69</v>
      </c>
      <c r="G6" s="2" t="s">
        <v>70</v>
      </c>
      <c r="H6" s="3">
        <v>22092.61</v>
      </c>
      <c r="I6" s="3">
        <v>1104.6300000000001</v>
      </c>
      <c r="J6" s="3">
        <v>1877.87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4.9999999999999996E-2</v>
      </c>
      <c r="Q6" s="28">
        <v>8.5000000000000006E-2</v>
      </c>
      <c r="BU6" s="3"/>
    </row>
    <row r="7" spans="1:190" ht="14.25" customHeight="1" x14ac:dyDescent="0.3">
      <c r="A7" s="2">
        <v>423</v>
      </c>
      <c r="B7" s="1" t="s">
        <v>35</v>
      </c>
      <c r="C7" s="5">
        <v>406035</v>
      </c>
      <c r="D7" s="33">
        <v>1151524</v>
      </c>
      <c r="E7" s="2" t="s">
        <v>15</v>
      </c>
      <c r="F7" s="2" t="s">
        <v>31</v>
      </c>
      <c r="G7" s="2" t="s">
        <v>63</v>
      </c>
      <c r="H7" s="3">
        <v>21951.59</v>
      </c>
      <c r="I7" s="3">
        <v>1097.58</v>
      </c>
      <c r="J7" s="3">
        <v>1865.89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4.9999018857557739E-2</v>
      </c>
      <c r="Q7" s="28">
        <v>8.5006181197386232E-2</v>
      </c>
      <c r="R7" s="34"/>
      <c r="BS7" s="3"/>
    </row>
    <row r="8" spans="1:190" ht="14.25" customHeight="1" x14ac:dyDescent="0.3">
      <c r="A8" s="2">
        <v>423</v>
      </c>
      <c r="B8" s="1" t="s">
        <v>35</v>
      </c>
      <c r="C8" s="5">
        <v>9112203</v>
      </c>
      <c r="D8" s="33">
        <v>1151535</v>
      </c>
      <c r="E8" s="2" t="s">
        <v>16</v>
      </c>
      <c r="F8" s="2" t="s">
        <v>24</v>
      </c>
      <c r="G8" s="2" t="s">
        <v>62</v>
      </c>
      <c r="H8" s="3">
        <v>23570.67</v>
      </c>
      <c r="I8" s="3">
        <v>1178.53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190" ht="14.25" customHeight="1" x14ac:dyDescent="0.3">
      <c r="A9" s="2">
        <v>423</v>
      </c>
      <c r="B9" s="1" t="s">
        <v>35</v>
      </c>
      <c r="C9" s="5">
        <v>804070</v>
      </c>
      <c r="D9" s="33">
        <v>1151520</v>
      </c>
      <c r="E9" s="2" t="s">
        <v>139</v>
      </c>
      <c r="F9" s="2" t="s">
        <v>60</v>
      </c>
      <c r="G9" s="2" t="s">
        <v>61</v>
      </c>
      <c r="H9" s="3">
        <v>23570.67</v>
      </c>
      <c r="I9" s="3">
        <v>1178.53</v>
      </c>
      <c r="J9" s="3">
        <v>2003.51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5.0001825550403452E-2</v>
      </c>
      <c r="Q9" s="28">
        <v>8.4997626784475533E-2</v>
      </c>
      <c r="BU9" s="3"/>
    </row>
    <row r="10" spans="1:190" ht="14.25" customHeight="1" x14ac:dyDescent="0.3">
      <c r="A10" s="2">
        <v>423</v>
      </c>
      <c r="B10" s="1" t="s">
        <v>35</v>
      </c>
      <c r="C10" s="5">
        <v>1212042</v>
      </c>
      <c r="D10" s="33">
        <v>1151931</v>
      </c>
      <c r="E10" s="2" t="s">
        <v>115</v>
      </c>
      <c r="F10" s="2" t="s">
        <v>116</v>
      </c>
      <c r="G10" s="2" t="s">
        <v>117</v>
      </c>
      <c r="H10" s="3">
        <v>24770.01</v>
      </c>
      <c r="I10" s="3">
        <v>1238.5</v>
      </c>
      <c r="J10" s="3">
        <v>2105.4499999999998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8.5000000000000006E-2</v>
      </c>
      <c r="BU10" s="3"/>
    </row>
    <row r="11" spans="1:190" ht="14.25" customHeight="1" x14ac:dyDescent="0.3">
      <c r="A11" s="2">
        <v>423</v>
      </c>
      <c r="B11" s="1" t="s">
        <v>35</v>
      </c>
      <c r="C11" s="5">
        <v>2002042</v>
      </c>
      <c r="D11" s="33">
        <v>1163059</v>
      </c>
      <c r="E11" s="2" t="s">
        <v>143</v>
      </c>
      <c r="F11" s="2" t="s">
        <v>144</v>
      </c>
      <c r="G11" s="2" t="s">
        <v>145</v>
      </c>
      <c r="H11" s="3">
        <v>24859.86</v>
      </c>
      <c r="I11" s="3">
        <v>1242.99</v>
      </c>
      <c r="J11" s="3">
        <v>2113.09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0.05</v>
      </c>
      <c r="Q11" s="28">
        <v>8.4994807892004157E-2</v>
      </c>
      <c r="BU11" s="3"/>
    </row>
    <row r="12" spans="1:190" ht="14.25" customHeight="1" x14ac:dyDescent="0.3">
      <c r="A12" s="2">
        <v>423</v>
      </c>
      <c r="B12" s="1" t="s">
        <v>35</v>
      </c>
      <c r="C12" s="5">
        <v>303014</v>
      </c>
      <c r="D12" s="33">
        <v>1151519</v>
      </c>
      <c r="E12" s="29" t="s">
        <v>55</v>
      </c>
      <c r="F12" s="1" t="s">
        <v>29</v>
      </c>
      <c r="G12" s="2" t="s">
        <v>56</v>
      </c>
      <c r="H12" s="3">
        <v>693</v>
      </c>
      <c r="I12" s="3">
        <v>94.5</v>
      </c>
      <c r="J12" s="3">
        <v>160.65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9.5999999999999988E-2</v>
      </c>
      <c r="Q12" s="28">
        <v>0.16320634920634919</v>
      </c>
      <c r="S12" s="9"/>
      <c r="T12" s="30"/>
      <c r="U12" s="30"/>
      <c r="V12" s="31"/>
      <c r="W12" s="32"/>
      <c r="X12" s="33"/>
      <c r="Y12" s="3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3"/>
      <c r="DJ12" s="33"/>
      <c r="GH12" s="3"/>
    </row>
    <row r="13" spans="1:190" ht="14.25" customHeight="1" x14ac:dyDescent="0.3">
      <c r="A13" s="2">
        <v>423</v>
      </c>
      <c r="B13" s="1" t="s">
        <v>35</v>
      </c>
      <c r="C13" s="5">
        <v>302287</v>
      </c>
      <c r="D13" s="33">
        <v>1151533</v>
      </c>
      <c r="E13" s="2" t="s">
        <v>83</v>
      </c>
      <c r="F13" s="2" t="s">
        <v>67</v>
      </c>
      <c r="G13" s="2" t="s">
        <v>84</v>
      </c>
      <c r="H13" s="3">
        <v>17311.59</v>
      </c>
      <c r="I13" s="3">
        <v>865.58</v>
      </c>
      <c r="J13" s="3">
        <v>1471.49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4.9999811207479206E-2</v>
      </c>
      <c r="Q13" s="28">
        <v>8.4998168712548297E-2</v>
      </c>
      <c r="BU13" s="3"/>
    </row>
    <row r="14" spans="1:190" ht="14.25" customHeight="1" x14ac:dyDescent="0.3">
      <c r="A14" s="2">
        <v>423</v>
      </c>
      <c r="B14" s="1" t="s">
        <v>35</v>
      </c>
      <c r="C14" s="5">
        <v>309203</v>
      </c>
      <c r="D14" s="33">
        <v>1151515</v>
      </c>
      <c r="E14" s="2" t="s">
        <v>13</v>
      </c>
      <c r="F14" s="2" t="s">
        <v>26</v>
      </c>
      <c r="G14" s="2" t="s">
        <v>89</v>
      </c>
      <c r="H14" s="3">
        <v>16718.21</v>
      </c>
      <c r="I14" s="3">
        <v>835.91</v>
      </c>
      <c r="J14" s="3">
        <v>1421.05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5.0001868530214134E-2</v>
      </c>
      <c r="Q14" s="28">
        <v>8.4999439440935756E-2</v>
      </c>
      <c r="BU14" s="3"/>
    </row>
    <row r="15" spans="1:190" ht="14.25" customHeight="1" x14ac:dyDescent="0.3">
      <c r="A15" s="2">
        <v>423</v>
      </c>
      <c r="B15" s="1" t="s">
        <v>35</v>
      </c>
      <c r="C15" s="5">
        <v>802315</v>
      </c>
      <c r="D15" s="33">
        <v>1151546</v>
      </c>
      <c r="E15" s="2" t="s">
        <v>32</v>
      </c>
      <c r="F15" s="2" t="s">
        <v>25</v>
      </c>
      <c r="G15" s="2" t="s">
        <v>85</v>
      </c>
      <c r="H15" s="3">
        <v>17830.939999999999</v>
      </c>
      <c r="I15" s="3">
        <v>891.55</v>
      </c>
      <c r="J15" s="3">
        <v>1515.63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4.9998900236815663E-2</v>
      </c>
      <c r="Q15" s="28">
        <v>8.5000696516683405E-2</v>
      </c>
      <c r="BU15" s="3"/>
    </row>
    <row r="16" spans="1:190" ht="14.25" customHeight="1" x14ac:dyDescent="0.3">
      <c r="A16" s="2">
        <v>423</v>
      </c>
      <c r="B16" s="1" t="s">
        <v>35</v>
      </c>
      <c r="C16" s="5">
        <v>9403042</v>
      </c>
      <c r="D16" s="33">
        <v>1151536</v>
      </c>
      <c r="E16" s="2" t="s">
        <v>16</v>
      </c>
      <c r="F16" s="2" t="s">
        <v>30</v>
      </c>
      <c r="G16" s="2" t="s">
        <v>77</v>
      </c>
      <c r="H16" s="3">
        <v>20670.939999999999</v>
      </c>
      <c r="I16" s="3">
        <v>1033.55</v>
      </c>
      <c r="J16" s="3">
        <v>1757.03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4.9999511437253882E-2</v>
      </c>
      <c r="Q16" s="28">
        <v>8.5000146568823848E-2</v>
      </c>
      <c r="BU16" s="3"/>
    </row>
    <row r="17" spans="1:74" ht="14.25" customHeight="1" x14ac:dyDescent="0.3">
      <c r="A17" s="2">
        <v>423</v>
      </c>
      <c r="B17" s="1" t="s">
        <v>35</v>
      </c>
      <c r="C17" s="5">
        <v>1511007</v>
      </c>
      <c r="D17" s="33">
        <v>1151453</v>
      </c>
      <c r="E17" s="2" t="s">
        <v>157</v>
      </c>
      <c r="F17" s="2" t="s">
        <v>158</v>
      </c>
      <c r="G17" s="2" t="s">
        <v>159</v>
      </c>
      <c r="H17" s="3">
        <v>39333.35</v>
      </c>
      <c r="I17" s="3">
        <v>1966.67</v>
      </c>
      <c r="J17" s="3">
        <v>3343.33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4.9999511437253882E-2</v>
      </c>
      <c r="Q17" s="28">
        <v>8.5000146568823848E-2</v>
      </c>
      <c r="BU17" s="3"/>
    </row>
    <row r="18" spans="1:74" ht="14.25" customHeight="1" x14ac:dyDescent="0.3">
      <c r="A18" s="2">
        <v>423</v>
      </c>
      <c r="B18" s="1" t="s">
        <v>35</v>
      </c>
      <c r="C18" s="5">
        <v>1212105</v>
      </c>
      <c r="D18" s="9">
        <v>1151728</v>
      </c>
      <c r="E18" s="2" t="s">
        <v>14</v>
      </c>
      <c r="F18" s="2" t="s">
        <v>160</v>
      </c>
      <c r="G18" s="2" t="s">
        <v>161</v>
      </c>
      <c r="H18" s="3">
        <v>47399.32</v>
      </c>
      <c r="I18" s="3">
        <v>2369.9699999999998</v>
      </c>
      <c r="J18" s="3">
        <v>4028.94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7"/>
      <c r="Q18" s="27"/>
      <c r="R18" s="34"/>
      <c r="BS18" s="3"/>
    </row>
    <row r="19" spans="1:74" ht="14.25" customHeight="1" x14ac:dyDescent="0.3">
      <c r="A19" s="2">
        <v>423</v>
      </c>
      <c r="B19" s="1" t="s">
        <v>35</v>
      </c>
      <c r="C19" s="5">
        <v>9108035</v>
      </c>
      <c r="D19" s="33">
        <v>1151540</v>
      </c>
      <c r="E19" s="2" t="s">
        <v>73</v>
      </c>
      <c r="F19" s="2" t="s">
        <v>74</v>
      </c>
      <c r="G19" s="2" t="s">
        <v>75</v>
      </c>
      <c r="H19" s="3">
        <v>14263.36</v>
      </c>
      <c r="I19" s="3">
        <v>713.17</v>
      </c>
      <c r="J19" s="3">
        <v>1212.3900000000001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5.0014505366985783E-2</v>
      </c>
      <c r="Q19" s="28">
        <v>8.5001450536698581E-2</v>
      </c>
      <c r="BU19" s="3"/>
    </row>
    <row r="20" spans="1:74" ht="14.25" customHeight="1" x14ac:dyDescent="0.3">
      <c r="A20" s="2">
        <v>423</v>
      </c>
      <c r="B20" s="1" t="s">
        <v>35</v>
      </c>
      <c r="C20" s="5">
        <v>9801245</v>
      </c>
      <c r="D20" s="33">
        <v>1151532</v>
      </c>
      <c r="E20" s="2" t="s">
        <v>71</v>
      </c>
      <c r="F20" s="2" t="s">
        <v>17</v>
      </c>
      <c r="G20" s="2" t="s">
        <v>72</v>
      </c>
      <c r="H20" s="3">
        <v>20414.240000000002</v>
      </c>
      <c r="I20" s="3">
        <v>1020.71</v>
      </c>
      <c r="J20" s="3">
        <v>1735.21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8.4991386735572785E-2</v>
      </c>
      <c r="BU20" s="3"/>
    </row>
    <row r="21" spans="1:74" ht="14.25" customHeight="1" x14ac:dyDescent="0.3">
      <c r="A21" s="2">
        <v>423</v>
      </c>
      <c r="B21" s="1" t="s">
        <v>35</v>
      </c>
      <c r="C21" s="5">
        <v>1301007</v>
      </c>
      <c r="D21" s="33">
        <v>1151525</v>
      </c>
      <c r="E21" s="2" t="s">
        <v>15</v>
      </c>
      <c r="F21" s="2" t="s">
        <v>81</v>
      </c>
      <c r="G21" s="2" t="s">
        <v>82</v>
      </c>
      <c r="H21" s="3">
        <v>26670.73</v>
      </c>
      <c r="I21" s="3">
        <v>1333.54</v>
      </c>
      <c r="J21" s="3">
        <v>2267.0100000000002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BU21" s="3"/>
    </row>
    <row r="22" spans="1:74" ht="14.25" customHeight="1" x14ac:dyDescent="0.3">
      <c r="A22" s="2">
        <v>423</v>
      </c>
      <c r="B22" s="1" t="s">
        <v>35</v>
      </c>
      <c r="C22" s="5">
        <v>1705007</v>
      </c>
      <c r="D22" s="33">
        <v>1151958</v>
      </c>
      <c r="E22" s="2" t="s">
        <v>34</v>
      </c>
      <c r="F22" s="2" t="s">
        <v>91</v>
      </c>
      <c r="G22" s="2" t="s">
        <v>90</v>
      </c>
      <c r="H22" s="3">
        <v>61825.760000000002</v>
      </c>
      <c r="I22" s="3">
        <v>3091.29</v>
      </c>
      <c r="J22" s="3">
        <v>5255.19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0.05</v>
      </c>
      <c r="Q22" s="28">
        <v>8.5000000000000006E-2</v>
      </c>
      <c r="R22" s="34"/>
      <c r="BS22" s="3"/>
    </row>
    <row r="23" spans="1:74" ht="14.25" customHeight="1" x14ac:dyDescent="0.3">
      <c r="A23" s="2">
        <v>423</v>
      </c>
      <c r="B23" s="1" t="s">
        <v>35</v>
      </c>
      <c r="C23" s="5">
        <v>305217</v>
      </c>
      <c r="D23" s="33">
        <v>1151530</v>
      </c>
      <c r="E23" s="2" t="s">
        <v>79</v>
      </c>
      <c r="F23" s="2" t="s">
        <v>59</v>
      </c>
      <c r="G23" s="2" t="s">
        <v>80</v>
      </c>
      <c r="H23" s="3">
        <v>18916.84</v>
      </c>
      <c r="I23" s="3">
        <v>945.84</v>
      </c>
      <c r="J23" s="3">
        <v>1607.93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4.9998398399823465E-2</v>
      </c>
      <c r="Q23" s="28">
        <v>8.4998700924301257E-2</v>
      </c>
      <c r="BU23" s="3"/>
    </row>
    <row r="24" spans="1:74" ht="14.25" customHeight="1" x14ac:dyDescent="0.3">
      <c r="A24" s="2">
        <v>423</v>
      </c>
      <c r="B24" s="1" t="s">
        <v>35</v>
      </c>
      <c r="C24" s="5">
        <v>1309021</v>
      </c>
      <c r="D24" s="33">
        <v>1151518</v>
      </c>
      <c r="E24" s="2" t="s">
        <v>19</v>
      </c>
      <c r="F24" s="2" t="s">
        <v>68</v>
      </c>
      <c r="G24" s="2" t="s">
        <v>78</v>
      </c>
      <c r="H24" s="3">
        <v>18530.12</v>
      </c>
      <c r="I24" s="3">
        <v>926.51</v>
      </c>
      <c r="J24" s="3">
        <v>1575.06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4.9999470867741633E-2</v>
      </c>
      <c r="Q24" s="28">
        <v>8.4999805984838597E-2</v>
      </c>
      <c r="BU24" s="3"/>
    </row>
    <row r="25" spans="1:74" ht="14.25" customHeight="1" x14ac:dyDescent="0.3">
      <c r="A25" s="2">
        <v>423</v>
      </c>
      <c r="B25" s="1" t="s">
        <v>49</v>
      </c>
      <c r="C25" s="51">
        <v>910007</v>
      </c>
      <c r="D25" s="37">
        <v>1151451</v>
      </c>
      <c r="E25" s="50" t="s">
        <v>50</v>
      </c>
      <c r="F25" s="50" t="s">
        <v>51</v>
      </c>
      <c r="G25" s="52" t="s">
        <v>52</v>
      </c>
      <c r="H25" s="3">
        <v>33361.43</v>
      </c>
      <c r="I25" s="3">
        <v>1668.07</v>
      </c>
      <c r="J25" s="3">
        <v>2835.72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4.9997462057763564E-2</v>
      </c>
      <c r="Q25" s="28">
        <v>8.4995685498198068E-2</v>
      </c>
      <c r="R25" s="28"/>
      <c r="BV25" s="3"/>
    </row>
    <row r="26" spans="1:74" ht="13.5" customHeight="1" x14ac:dyDescent="0.3">
      <c r="A26" s="2">
        <v>423</v>
      </c>
      <c r="B26" s="1" t="s">
        <v>35</v>
      </c>
      <c r="C26" s="5">
        <v>1077</v>
      </c>
      <c r="D26" s="33">
        <v>1151544</v>
      </c>
      <c r="E26" s="2" t="s">
        <v>14</v>
      </c>
      <c r="F26" s="2" t="s">
        <v>57</v>
      </c>
      <c r="G26" s="2" t="s">
        <v>58</v>
      </c>
      <c r="H26" s="3">
        <v>37330.699999999997</v>
      </c>
      <c r="I26" s="3">
        <v>1866.54</v>
      </c>
      <c r="J26" s="3">
        <v>3173.11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0.05</v>
      </c>
      <c r="Q26" s="28">
        <v>8.4999999999999992E-2</v>
      </c>
      <c r="BU26" s="3"/>
    </row>
    <row r="27" spans="1:74" ht="13.5" customHeight="1" x14ac:dyDescent="0.3">
      <c r="A27" s="2">
        <v>423</v>
      </c>
      <c r="B27" s="1" t="s">
        <v>35</v>
      </c>
      <c r="C27" s="5">
        <v>1505014</v>
      </c>
      <c r="D27" s="9">
        <v>1151490</v>
      </c>
      <c r="E27" s="2" t="s">
        <v>162</v>
      </c>
      <c r="F27" s="2" t="s">
        <v>163</v>
      </c>
      <c r="G27" s="2" t="s">
        <v>164</v>
      </c>
      <c r="H27" s="3">
        <v>51653.23</v>
      </c>
      <c r="I27" s="3">
        <v>2582.66</v>
      </c>
      <c r="J27" s="3">
        <v>4390.5200000000004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BN27" s="3"/>
    </row>
    <row r="28" spans="1:74" ht="13.5" customHeight="1" x14ac:dyDescent="0.3">
      <c r="A28" s="2">
        <v>423</v>
      </c>
      <c r="B28" s="1" t="s">
        <v>35</v>
      </c>
      <c r="C28" s="5">
        <v>902161</v>
      </c>
      <c r="D28" s="33">
        <v>1151545</v>
      </c>
      <c r="E28" s="2" t="s">
        <v>14</v>
      </c>
      <c r="F28" s="2" t="s">
        <v>18</v>
      </c>
      <c r="G28" s="2" t="s">
        <v>64</v>
      </c>
      <c r="H28" s="3">
        <v>12264.29</v>
      </c>
      <c r="I28" s="3">
        <v>613.21</v>
      </c>
      <c r="J28" s="3">
        <v>1042.46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5.0001400991902263E-2</v>
      </c>
      <c r="Q28" s="28">
        <v>8.4998178710527061E-2</v>
      </c>
      <c r="BU28" s="3"/>
    </row>
    <row r="29" spans="1:74" ht="14.25" customHeight="1" x14ac:dyDescent="0.3">
      <c r="A29" s="2">
        <v>423</v>
      </c>
      <c r="B29" s="1" t="s">
        <v>35</v>
      </c>
      <c r="C29" s="5">
        <v>807231</v>
      </c>
      <c r="D29" s="33">
        <v>1151527</v>
      </c>
      <c r="E29" s="2" t="s">
        <v>86</v>
      </c>
      <c r="F29" s="2" t="s">
        <v>87</v>
      </c>
      <c r="G29" s="2" t="s">
        <v>88</v>
      </c>
      <c r="H29" s="3">
        <v>17311.59</v>
      </c>
      <c r="I29" s="3">
        <v>865.58</v>
      </c>
      <c r="J29" s="3">
        <v>1471.49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4.9999811207479206E-2</v>
      </c>
      <c r="Q29" s="28">
        <v>8.4998168712548297E-2</v>
      </c>
      <c r="BU29" s="3"/>
    </row>
    <row r="30" spans="1:74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2400</v>
      </c>
      <c r="I30" s="3">
        <v>300</v>
      </c>
      <c r="J30" s="3">
        <v>510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74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1350</v>
      </c>
      <c r="I31" s="3">
        <v>168.75</v>
      </c>
      <c r="J31" s="3">
        <v>286.88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74" ht="13.5" customHeight="1" x14ac:dyDescent="0.3">
      <c r="A32" s="2">
        <v>423</v>
      </c>
      <c r="B32" s="1" t="s">
        <v>35</v>
      </c>
      <c r="C32" s="5">
        <v>1711007</v>
      </c>
      <c r="D32" s="9">
        <v>1152502</v>
      </c>
      <c r="E32" s="1" t="s">
        <v>165</v>
      </c>
      <c r="F32" s="2" t="s">
        <v>163</v>
      </c>
      <c r="G32" s="1" t="s">
        <v>166</v>
      </c>
      <c r="H32" s="3">
        <v>1091.4000000000001</v>
      </c>
      <c r="I32" s="3">
        <v>94.22</v>
      </c>
      <c r="J32" s="3">
        <v>160.18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BN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 t="shared" ref="H34:O34" si="0">SUM(H2:H33)</f>
        <v>700010.14999999991</v>
      </c>
      <c r="I34" s="12">
        <f t="shared" si="0"/>
        <v>35381.269999999997</v>
      </c>
      <c r="J34" s="12">
        <f t="shared" si="0"/>
        <v>60148.160000000003</v>
      </c>
      <c r="K34" s="12">
        <f t="shared" si="0"/>
        <v>0</v>
      </c>
      <c r="L34" s="12">
        <f t="shared" si="0"/>
        <v>0</v>
      </c>
      <c r="M34" s="12">
        <f t="shared" si="0"/>
        <v>0</v>
      </c>
      <c r="N34" s="12">
        <f t="shared" si="0"/>
        <v>0</v>
      </c>
      <c r="O34" s="12">
        <f t="shared" si="0"/>
        <v>0</v>
      </c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695168.74999999988</v>
      </c>
      <c r="I35" s="3">
        <v>34818.300000000003</v>
      </c>
      <c r="J35" s="3">
        <v>59191.100000000006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-4841.4000000000233</v>
      </c>
      <c r="I36" s="3">
        <f>+I35-I34</f>
        <v>-562.96999999999389</v>
      </c>
      <c r="J36" s="3">
        <f>+J35-J34</f>
        <v>-957.05999999999767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  <row r="44" spans="1:190" ht="14.25" customHeight="1" x14ac:dyDescent="0.3">
      <c r="A44" s="2">
        <v>423</v>
      </c>
      <c r="B44" s="1" t="s">
        <v>35</v>
      </c>
      <c r="C44" s="5">
        <v>410154</v>
      </c>
      <c r="D44" s="33">
        <v>1156625</v>
      </c>
      <c r="E44" s="2" t="s">
        <v>118</v>
      </c>
      <c r="F44" s="2" t="s">
        <v>119</v>
      </c>
      <c r="G44" s="2" t="s">
        <v>120</v>
      </c>
      <c r="H44" s="3" t="e">
        <f>VLOOKUP(C44,[4]Pension!$A$10:$N$36,11,FALSE)</f>
        <v>#N/A</v>
      </c>
      <c r="I44" s="3" t="e">
        <f>VLOOKUP(C44,[4]Pension!$A$10:$N$36,12,FALSE)</f>
        <v>#N/A</v>
      </c>
      <c r="J44" s="3" t="e">
        <f>VLOOKUP(C44,[4]Pension!$A$10:$N$36,13,FALSE)</f>
        <v>#N/A</v>
      </c>
      <c r="K44" s="3" t="e">
        <f>VLOOKUP(C44,[4]Pension!$A$10:$N$36,14,FALSE)</f>
        <v>#N/A</v>
      </c>
      <c r="L44" s="3">
        <v>0</v>
      </c>
      <c r="M44" s="3">
        <v>0</v>
      </c>
      <c r="N44" s="3">
        <v>0</v>
      </c>
      <c r="O44" s="6">
        <v>0</v>
      </c>
      <c r="P44" s="28">
        <v>5.0004724111866974E-2</v>
      </c>
      <c r="Q44" s="28">
        <v>8.501039304610733E-2</v>
      </c>
      <c r="BU44" s="3"/>
    </row>
    <row r="45" spans="1:190" ht="14.25" customHeight="1" x14ac:dyDescent="0.3">
      <c r="A45" s="2">
        <v>423</v>
      </c>
      <c r="B45" s="1" t="s">
        <v>35</v>
      </c>
      <c r="C45" s="5">
        <v>504021</v>
      </c>
      <c r="D45" s="33">
        <v>1151548</v>
      </c>
      <c r="E45" s="2" t="s">
        <v>42</v>
      </c>
      <c r="F45" s="2" t="s">
        <v>33</v>
      </c>
      <c r="G45" s="2" t="s">
        <v>43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0.05</v>
      </c>
      <c r="Q45" s="28">
        <v>8.4999999999999992E-2</v>
      </c>
      <c r="BU45" s="3"/>
    </row>
  </sheetData>
  <conditionalFormatting sqref="E4">
    <cfRule type="duplicateValues" dxfId="334" priority="15" stopIfTrue="1"/>
  </conditionalFormatting>
  <conditionalFormatting sqref="F4">
    <cfRule type="duplicateValues" dxfId="333" priority="16" stopIfTrue="1"/>
  </conditionalFormatting>
  <conditionalFormatting sqref="G29">
    <cfRule type="duplicateValues" dxfId="332" priority="14" stopIfTrue="1"/>
  </conditionalFormatting>
  <conditionalFormatting sqref="D25">
    <cfRule type="duplicateValues" dxfId="331" priority="12" stopIfTrue="1"/>
  </conditionalFormatting>
  <conditionalFormatting sqref="C25">
    <cfRule type="duplicateValues" dxfId="330" priority="11" stopIfTrue="1"/>
  </conditionalFormatting>
  <conditionalFormatting sqref="C25">
    <cfRule type="duplicateValues" dxfId="329" priority="13" stopIfTrue="1"/>
  </conditionalFormatting>
  <conditionalFormatting sqref="C28:D28 D4">
    <cfRule type="duplicateValues" dxfId="328" priority="17"/>
  </conditionalFormatting>
  <conditionalFormatting sqref="D29:D31 D5:D24 D1:D3 D33:D65536">
    <cfRule type="duplicateValues" dxfId="327" priority="18" stopIfTrue="1"/>
  </conditionalFormatting>
  <conditionalFormatting sqref="C29:C31 C5:C24 C1:C3 C33:C65536">
    <cfRule type="duplicateValues" dxfId="326" priority="19" stopIfTrue="1"/>
  </conditionalFormatting>
  <conditionalFormatting sqref="C39:C65536 C30:C31 C5:C24 C1:C3 C33:C37">
    <cfRule type="duplicateValues" dxfId="325" priority="20" stopIfTrue="1"/>
  </conditionalFormatting>
  <conditionalFormatting sqref="C27">
    <cfRule type="duplicateValues" dxfId="324" priority="6" stopIfTrue="1"/>
  </conditionalFormatting>
  <conditionalFormatting sqref="E27">
    <cfRule type="duplicateValues" dxfId="323" priority="7" stopIfTrue="1"/>
  </conditionalFormatting>
  <conditionalFormatting sqref="F27">
    <cfRule type="duplicateValues" dxfId="322" priority="8" stopIfTrue="1"/>
  </conditionalFormatting>
  <conditionalFormatting sqref="F27">
    <cfRule type="duplicateValues" dxfId="321" priority="9" stopIfTrue="1"/>
  </conditionalFormatting>
  <conditionalFormatting sqref="G27">
    <cfRule type="duplicateValues" dxfId="320" priority="10" stopIfTrue="1"/>
  </conditionalFormatting>
  <conditionalFormatting sqref="C32">
    <cfRule type="duplicateValues" dxfId="319" priority="1" stopIfTrue="1"/>
  </conditionalFormatting>
  <conditionalFormatting sqref="E32">
    <cfRule type="duplicateValues" dxfId="318" priority="2" stopIfTrue="1"/>
  </conditionalFormatting>
  <conditionalFormatting sqref="F32">
    <cfRule type="duplicateValues" dxfId="317" priority="3" stopIfTrue="1"/>
  </conditionalFormatting>
  <conditionalFormatting sqref="F32">
    <cfRule type="duplicateValues" dxfId="316" priority="4" stopIfTrue="1"/>
  </conditionalFormatting>
  <conditionalFormatting sqref="G32">
    <cfRule type="duplicateValues" dxfId="315" priority="5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1239.17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190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916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190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22044.73</v>
      </c>
      <c r="I4" s="3">
        <v>1102.24</v>
      </c>
      <c r="J4" s="3">
        <v>1873.8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190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1104.6300000000001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190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1097.58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190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1178.53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190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1178.53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190" ht="14.25" customHeight="1" x14ac:dyDescent="0.3">
      <c r="A9" s="2">
        <v>423</v>
      </c>
      <c r="B9" s="1" t="s">
        <v>35</v>
      </c>
      <c r="C9" s="5">
        <v>1212042</v>
      </c>
      <c r="D9" s="33">
        <v>1151931</v>
      </c>
      <c r="E9" s="2" t="s">
        <v>115</v>
      </c>
      <c r="F9" s="2" t="s">
        <v>116</v>
      </c>
      <c r="G9" s="2" t="s">
        <v>117</v>
      </c>
      <c r="H9" s="3">
        <v>24770.01</v>
      </c>
      <c r="I9" s="3">
        <v>1238.5</v>
      </c>
      <c r="J9" s="3">
        <v>2105.4499999999998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8.5000000000000006E-2</v>
      </c>
      <c r="BU9" s="3"/>
    </row>
    <row r="10" spans="1:190" ht="14.25" customHeight="1" x14ac:dyDescent="0.3">
      <c r="A10" s="2">
        <v>423</v>
      </c>
      <c r="B10" s="1" t="s">
        <v>35</v>
      </c>
      <c r="C10" s="5">
        <v>2002042</v>
      </c>
      <c r="D10" s="33">
        <v>1163059</v>
      </c>
      <c r="E10" s="2" t="s">
        <v>143</v>
      </c>
      <c r="F10" s="2" t="s">
        <v>144</v>
      </c>
      <c r="G10" s="2" t="s">
        <v>145</v>
      </c>
      <c r="H10" s="3">
        <v>24859.86</v>
      </c>
      <c r="I10" s="3">
        <v>1242.99</v>
      </c>
      <c r="J10" s="3">
        <v>2113.09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8.4994807892004157E-2</v>
      </c>
      <c r="BU10" s="3"/>
    </row>
    <row r="11" spans="1:190" ht="14.25" customHeight="1" x14ac:dyDescent="0.3">
      <c r="A11" s="2">
        <v>423</v>
      </c>
      <c r="B11" s="1" t="s">
        <v>35</v>
      </c>
      <c r="C11" s="5">
        <v>303014</v>
      </c>
      <c r="D11" s="33">
        <v>1151519</v>
      </c>
      <c r="E11" s="29" t="s">
        <v>55</v>
      </c>
      <c r="F11" s="1" t="s">
        <v>29</v>
      </c>
      <c r="G11" s="2" t="s">
        <v>56</v>
      </c>
      <c r="H11" s="3">
        <v>693</v>
      </c>
      <c r="I11" s="3">
        <v>94.5</v>
      </c>
      <c r="J11" s="3">
        <v>160.65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9.5999999999999988E-2</v>
      </c>
      <c r="Q11" s="28">
        <v>0.16320634920634919</v>
      </c>
      <c r="S11" s="9"/>
      <c r="T11" s="30"/>
      <c r="U11" s="30"/>
      <c r="V11" s="31"/>
      <c r="W11" s="32"/>
      <c r="X11" s="33"/>
      <c r="Y11" s="3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3"/>
      <c r="DJ11" s="33"/>
      <c r="GH11" s="3"/>
    </row>
    <row r="12" spans="1:190" ht="14.25" customHeight="1" x14ac:dyDescent="0.3">
      <c r="A12" s="2">
        <v>423</v>
      </c>
      <c r="B12" s="1" t="s">
        <v>35</v>
      </c>
      <c r="C12" s="5">
        <v>302287</v>
      </c>
      <c r="D12" s="33">
        <v>1151533</v>
      </c>
      <c r="E12" s="2" t="s">
        <v>83</v>
      </c>
      <c r="F12" s="2" t="s">
        <v>67</v>
      </c>
      <c r="G12" s="2" t="s">
        <v>84</v>
      </c>
      <c r="H12" s="3">
        <v>17311.59</v>
      </c>
      <c r="I12" s="3">
        <v>865.58</v>
      </c>
      <c r="J12" s="3">
        <v>1471.49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4.9999811207479206E-2</v>
      </c>
      <c r="Q12" s="28">
        <v>8.4998168712548297E-2</v>
      </c>
      <c r="BU12" s="3"/>
    </row>
    <row r="13" spans="1:190" ht="14.25" customHeight="1" x14ac:dyDescent="0.3">
      <c r="A13" s="2">
        <v>423</v>
      </c>
      <c r="B13" s="1" t="s">
        <v>35</v>
      </c>
      <c r="C13" s="5">
        <v>309203</v>
      </c>
      <c r="D13" s="33">
        <v>1151515</v>
      </c>
      <c r="E13" s="2" t="s">
        <v>13</v>
      </c>
      <c r="F13" s="2" t="s">
        <v>26</v>
      </c>
      <c r="G13" s="2" t="s">
        <v>89</v>
      </c>
      <c r="H13" s="3">
        <v>16718.21</v>
      </c>
      <c r="I13" s="3">
        <v>835.91</v>
      </c>
      <c r="J13" s="3">
        <v>1421.05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5.0001868530214134E-2</v>
      </c>
      <c r="Q13" s="28">
        <v>8.4999439440935756E-2</v>
      </c>
      <c r="BU13" s="3"/>
    </row>
    <row r="14" spans="1:190" ht="14.25" customHeight="1" x14ac:dyDescent="0.3">
      <c r="A14" s="2">
        <v>423</v>
      </c>
      <c r="B14" s="1" t="s">
        <v>35</v>
      </c>
      <c r="C14" s="5">
        <v>802315</v>
      </c>
      <c r="D14" s="33">
        <v>1151546</v>
      </c>
      <c r="E14" s="2" t="s">
        <v>32</v>
      </c>
      <c r="F14" s="2" t="s">
        <v>25</v>
      </c>
      <c r="G14" s="2" t="s">
        <v>85</v>
      </c>
      <c r="H14" s="3">
        <v>17830.939999999999</v>
      </c>
      <c r="I14" s="3">
        <v>891.55</v>
      </c>
      <c r="J14" s="3">
        <v>1515.63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4.9998900236815663E-2</v>
      </c>
      <c r="Q14" s="28">
        <v>8.5000696516683405E-2</v>
      </c>
      <c r="BU14" s="3"/>
    </row>
    <row r="15" spans="1:190" ht="14.25" customHeight="1" x14ac:dyDescent="0.3">
      <c r="A15" s="2">
        <v>423</v>
      </c>
      <c r="B15" s="1" t="s">
        <v>35</v>
      </c>
      <c r="C15" s="5">
        <v>9403042</v>
      </c>
      <c r="D15" s="33">
        <v>1151536</v>
      </c>
      <c r="E15" s="2" t="s">
        <v>16</v>
      </c>
      <c r="F15" s="2" t="s">
        <v>30</v>
      </c>
      <c r="G15" s="2" t="s">
        <v>77</v>
      </c>
      <c r="H15" s="3">
        <v>20670.939999999999</v>
      </c>
      <c r="I15" s="3">
        <v>1033.55</v>
      </c>
      <c r="J15" s="3">
        <v>1757.03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4.9999511437253882E-2</v>
      </c>
      <c r="Q15" s="28">
        <v>8.5000146568823848E-2</v>
      </c>
      <c r="BU15" s="3"/>
    </row>
    <row r="16" spans="1:190" ht="14.25" customHeight="1" x14ac:dyDescent="0.3">
      <c r="A16" s="2">
        <v>423</v>
      </c>
      <c r="B16" s="1" t="s">
        <v>35</v>
      </c>
      <c r="C16" s="5">
        <v>1511007</v>
      </c>
      <c r="D16" s="33">
        <v>1151453</v>
      </c>
      <c r="E16" s="2" t="s">
        <v>157</v>
      </c>
      <c r="F16" s="2" t="s">
        <v>158</v>
      </c>
      <c r="G16" s="2" t="s">
        <v>159</v>
      </c>
      <c r="H16" s="3">
        <v>39333.35</v>
      </c>
      <c r="I16" s="3">
        <v>1966.67</v>
      </c>
      <c r="J16" s="3">
        <v>3343.33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4.9999511437253882E-2</v>
      </c>
      <c r="Q16" s="28">
        <v>8.5000146568823848E-2</v>
      </c>
      <c r="BU16" s="3"/>
    </row>
    <row r="17" spans="1:74" ht="14.25" customHeight="1" x14ac:dyDescent="0.3">
      <c r="A17" s="2">
        <v>423</v>
      </c>
      <c r="B17" s="1" t="s">
        <v>35</v>
      </c>
      <c r="C17" s="5">
        <v>1212105</v>
      </c>
      <c r="D17" s="9">
        <v>1151728</v>
      </c>
      <c r="E17" s="2" t="s">
        <v>14</v>
      </c>
      <c r="F17" s="2" t="s">
        <v>160</v>
      </c>
      <c r="G17" s="2" t="s">
        <v>161</v>
      </c>
      <c r="H17" s="3">
        <v>47399.32</v>
      </c>
      <c r="I17" s="3">
        <v>2369.9699999999998</v>
      </c>
      <c r="J17" s="3">
        <v>4028.94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7"/>
      <c r="Q17" s="27"/>
      <c r="R17" s="34"/>
      <c r="BS17" s="3"/>
    </row>
    <row r="18" spans="1:74" ht="14.25" customHeight="1" x14ac:dyDescent="0.3">
      <c r="A18" s="2">
        <v>423</v>
      </c>
      <c r="B18" s="1" t="s">
        <v>35</v>
      </c>
      <c r="C18" s="5">
        <v>9108035</v>
      </c>
      <c r="D18" s="33">
        <v>1151540</v>
      </c>
      <c r="E18" s="2" t="s">
        <v>73</v>
      </c>
      <c r="F18" s="2" t="s">
        <v>74</v>
      </c>
      <c r="G18" s="2" t="s">
        <v>75</v>
      </c>
      <c r="H18" s="3">
        <v>14263.36</v>
      </c>
      <c r="I18" s="3">
        <v>713.17</v>
      </c>
      <c r="J18" s="3">
        <v>1212.3900000000001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5.0014505366985783E-2</v>
      </c>
      <c r="Q18" s="28">
        <v>8.5001450536698581E-2</v>
      </c>
      <c r="BU18" s="3"/>
    </row>
    <row r="19" spans="1:74" ht="14.25" customHeight="1" x14ac:dyDescent="0.3">
      <c r="A19" s="2">
        <v>423</v>
      </c>
      <c r="B19" s="1" t="s">
        <v>35</v>
      </c>
      <c r="C19" s="5">
        <v>9801245</v>
      </c>
      <c r="D19" s="33">
        <v>1151532</v>
      </c>
      <c r="E19" s="2" t="s">
        <v>71</v>
      </c>
      <c r="F19" s="2" t="s">
        <v>17</v>
      </c>
      <c r="G19" s="2" t="s">
        <v>72</v>
      </c>
      <c r="H19" s="3">
        <v>20414.240000000002</v>
      </c>
      <c r="I19" s="3">
        <v>1020.71</v>
      </c>
      <c r="J19" s="3">
        <v>1735.21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8.4991386735572785E-2</v>
      </c>
      <c r="BU19" s="3"/>
    </row>
    <row r="20" spans="1:74" ht="14.25" customHeight="1" x14ac:dyDescent="0.3">
      <c r="A20" s="2">
        <v>423</v>
      </c>
      <c r="B20" s="1" t="s">
        <v>35</v>
      </c>
      <c r="C20" s="5">
        <v>1301007</v>
      </c>
      <c r="D20" s="33">
        <v>1151525</v>
      </c>
      <c r="E20" s="2" t="s">
        <v>15</v>
      </c>
      <c r="F20" s="2" t="s">
        <v>81</v>
      </c>
      <c r="G20" s="2" t="s">
        <v>82</v>
      </c>
      <c r="H20" s="3">
        <v>26670.73</v>
      </c>
      <c r="I20" s="3">
        <v>1333.54</v>
      </c>
      <c r="J20" s="3">
        <v>2267.0100000000002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8.5000000000000006E-2</v>
      </c>
      <c r="BU20" s="3"/>
    </row>
    <row r="21" spans="1:74" ht="14.25" customHeight="1" x14ac:dyDescent="0.3">
      <c r="A21" s="2">
        <v>423</v>
      </c>
      <c r="B21" s="1" t="s">
        <v>35</v>
      </c>
      <c r="C21" s="5">
        <v>1705007</v>
      </c>
      <c r="D21" s="33">
        <v>1151958</v>
      </c>
      <c r="E21" s="2" t="s">
        <v>34</v>
      </c>
      <c r="F21" s="2" t="s">
        <v>91</v>
      </c>
      <c r="G21" s="2" t="s">
        <v>90</v>
      </c>
      <c r="H21" s="3">
        <v>61825.760000000002</v>
      </c>
      <c r="I21" s="3">
        <v>3091.29</v>
      </c>
      <c r="J21" s="3">
        <v>5255.19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R21" s="34"/>
      <c r="BS21" s="3"/>
    </row>
    <row r="22" spans="1:74" ht="14.25" customHeight="1" x14ac:dyDescent="0.3">
      <c r="A22" s="2">
        <v>423</v>
      </c>
      <c r="B22" s="1" t="s">
        <v>35</v>
      </c>
      <c r="C22" s="5">
        <v>305217</v>
      </c>
      <c r="D22" s="33">
        <v>1151530</v>
      </c>
      <c r="E22" s="2" t="s">
        <v>79</v>
      </c>
      <c r="F22" s="2" t="s">
        <v>59</v>
      </c>
      <c r="G22" s="2" t="s">
        <v>80</v>
      </c>
      <c r="H22" s="3">
        <v>18916.84</v>
      </c>
      <c r="I22" s="3">
        <v>945.84</v>
      </c>
      <c r="J22" s="3">
        <v>1607.93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4.9998398399823465E-2</v>
      </c>
      <c r="Q22" s="28">
        <v>8.4998700924301257E-2</v>
      </c>
      <c r="BU22" s="3"/>
    </row>
    <row r="23" spans="1:74" ht="14.25" customHeight="1" x14ac:dyDescent="0.3">
      <c r="A23" s="2">
        <v>423</v>
      </c>
      <c r="B23" s="1" t="s">
        <v>35</v>
      </c>
      <c r="C23" s="5">
        <v>1309021</v>
      </c>
      <c r="D23" s="33">
        <v>1151518</v>
      </c>
      <c r="E23" s="2" t="s">
        <v>19</v>
      </c>
      <c r="F23" s="2" t="s">
        <v>68</v>
      </c>
      <c r="G23" s="2" t="s">
        <v>78</v>
      </c>
      <c r="H23" s="3">
        <v>18530.12</v>
      </c>
      <c r="I23" s="3">
        <v>926.51</v>
      </c>
      <c r="J23" s="3">
        <v>1575.06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4.9999470867741633E-2</v>
      </c>
      <c r="Q23" s="28">
        <v>8.4999805984838597E-2</v>
      </c>
      <c r="BU23" s="3"/>
    </row>
    <row r="24" spans="1:74" ht="14.25" customHeight="1" x14ac:dyDescent="0.3">
      <c r="A24" s="2">
        <v>423</v>
      </c>
      <c r="B24" s="1" t="s">
        <v>49</v>
      </c>
      <c r="C24" s="51">
        <v>910007</v>
      </c>
      <c r="D24" s="37">
        <v>1151451</v>
      </c>
      <c r="E24" s="50" t="s">
        <v>50</v>
      </c>
      <c r="F24" s="50" t="s">
        <v>51</v>
      </c>
      <c r="G24" s="52" t="s">
        <v>52</v>
      </c>
      <c r="H24" s="3">
        <v>33361.43</v>
      </c>
      <c r="I24" s="3">
        <v>1668.07</v>
      </c>
      <c r="J24" s="3">
        <v>2835.72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4.9997462057763564E-2</v>
      </c>
      <c r="Q24" s="28">
        <v>8.4995685498198068E-2</v>
      </c>
      <c r="R24" s="28"/>
      <c r="BV24" s="3"/>
    </row>
    <row r="25" spans="1:74" ht="13.5" customHeight="1" x14ac:dyDescent="0.3">
      <c r="A25" s="2">
        <v>423</v>
      </c>
      <c r="B25" s="1" t="s">
        <v>35</v>
      </c>
      <c r="C25" s="5">
        <v>1077</v>
      </c>
      <c r="D25" s="33">
        <v>1151544</v>
      </c>
      <c r="E25" s="2" t="s">
        <v>14</v>
      </c>
      <c r="F25" s="2" t="s">
        <v>57</v>
      </c>
      <c r="G25" s="2" t="s">
        <v>58</v>
      </c>
      <c r="H25" s="3">
        <v>37330.699999999997</v>
      </c>
      <c r="I25" s="3">
        <v>1866.54</v>
      </c>
      <c r="J25" s="3">
        <v>3173.11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0.05</v>
      </c>
      <c r="Q25" s="28">
        <v>8.4999999999999992E-2</v>
      </c>
      <c r="BU25" s="3"/>
    </row>
    <row r="26" spans="1:74" ht="13.5" customHeight="1" x14ac:dyDescent="0.3">
      <c r="A26" s="2">
        <v>423</v>
      </c>
      <c r="B26" s="1" t="s">
        <v>35</v>
      </c>
      <c r="C26" s="5">
        <v>1505014</v>
      </c>
      <c r="D26" s="9">
        <v>1151490</v>
      </c>
      <c r="E26" s="2" t="s">
        <v>162</v>
      </c>
      <c r="F26" s="2" t="s">
        <v>163</v>
      </c>
      <c r="G26" s="2" t="s">
        <v>164</v>
      </c>
      <c r="H26" s="3">
        <v>51653.23</v>
      </c>
      <c r="I26" s="3">
        <v>2582.66</v>
      </c>
      <c r="J26" s="3">
        <v>4390.5200000000004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BN26" s="3"/>
    </row>
    <row r="27" spans="1:74" ht="13.5" customHeight="1" x14ac:dyDescent="0.3">
      <c r="A27" s="2">
        <v>423</v>
      </c>
      <c r="B27" s="1" t="s">
        <v>35</v>
      </c>
      <c r="C27" s="5">
        <v>902161</v>
      </c>
      <c r="D27" s="33">
        <v>1151545</v>
      </c>
      <c r="E27" s="2" t="s">
        <v>14</v>
      </c>
      <c r="F27" s="2" t="s">
        <v>18</v>
      </c>
      <c r="G27" s="2" t="s">
        <v>64</v>
      </c>
      <c r="H27" s="3">
        <v>12264.29</v>
      </c>
      <c r="I27" s="3">
        <v>613.21</v>
      </c>
      <c r="J27" s="3">
        <v>1042.46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5.0001400991902263E-2</v>
      </c>
      <c r="Q27" s="28">
        <v>8.4998178710527061E-2</v>
      </c>
      <c r="BU27" s="3"/>
    </row>
    <row r="28" spans="1:74" ht="14.25" customHeight="1" x14ac:dyDescent="0.3">
      <c r="A28" s="2">
        <v>423</v>
      </c>
      <c r="B28" s="1" t="s">
        <v>35</v>
      </c>
      <c r="C28" s="5">
        <v>807231</v>
      </c>
      <c r="D28" s="33">
        <v>1151527</v>
      </c>
      <c r="E28" s="2" t="s">
        <v>86</v>
      </c>
      <c r="F28" s="2" t="s">
        <v>87</v>
      </c>
      <c r="G28" s="2" t="s">
        <v>88</v>
      </c>
      <c r="H28" s="3">
        <v>17311.59</v>
      </c>
      <c r="I28" s="3">
        <v>865.58</v>
      </c>
      <c r="J28" s="3">
        <v>1471.49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4.9999811207479206E-2</v>
      </c>
      <c r="Q28" s="28">
        <v>8.4998168712548297E-2</v>
      </c>
      <c r="BU28" s="3"/>
    </row>
    <row r="29" spans="1:74" ht="14.25" customHeight="1" x14ac:dyDescent="0.3">
      <c r="A29" s="2">
        <v>423</v>
      </c>
      <c r="B29" s="1" t="s">
        <v>35</v>
      </c>
      <c r="C29" s="58">
        <v>811518</v>
      </c>
      <c r="D29" s="33">
        <v>1153192</v>
      </c>
      <c r="E29" s="2" t="s">
        <v>169</v>
      </c>
      <c r="F29" s="2" t="s">
        <v>168</v>
      </c>
      <c r="G29" s="2" t="s">
        <v>167</v>
      </c>
      <c r="H29" s="3">
        <v>28220.11</v>
      </c>
      <c r="I29" s="3">
        <v>1411.01</v>
      </c>
      <c r="J29" s="3">
        <v>2398.71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74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203073.6</v>
      </c>
      <c r="I30" s="3">
        <v>22563.17</v>
      </c>
      <c r="J30" s="3">
        <v>38357.22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74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114228.9</v>
      </c>
      <c r="I31" s="3">
        <v>14278.619999999999</v>
      </c>
      <c r="J31" s="3">
        <v>24274.07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74" ht="13.5" customHeight="1" x14ac:dyDescent="0.3">
      <c r="A32" s="2">
        <v>423</v>
      </c>
      <c r="B32" s="1" t="s">
        <v>35</v>
      </c>
      <c r="C32" s="5">
        <v>1711007</v>
      </c>
      <c r="D32" s="9">
        <v>1152502</v>
      </c>
      <c r="E32" s="1" t="s">
        <v>165</v>
      </c>
      <c r="F32" s="2" t="s">
        <v>163</v>
      </c>
      <c r="G32" s="1" t="s">
        <v>166</v>
      </c>
      <c r="H32" s="3">
        <v>92347.72</v>
      </c>
      <c r="I32" s="3">
        <v>7511.1900000000005</v>
      </c>
      <c r="J32" s="3">
        <v>2929.34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BN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 t="shared" ref="H34:O34" si="0">SUM(H2:H33)</f>
        <v>1116333.57</v>
      </c>
      <c r="I34" s="12">
        <f t="shared" si="0"/>
        <v>79747.009999999995</v>
      </c>
      <c r="J34" s="12">
        <f t="shared" si="0"/>
        <v>125730.47</v>
      </c>
      <c r="K34" s="12">
        <f t="shared" si="0"/>
        <v>0</v>
      </c>
      <c r="L34" s="12">
        <f t="shared" si="0"/>
        <v>0</v>
      </c>
      <c r="M34" s="12">
        <f t="shared" si="0"/>
        <v>0</v>
      </c>
      <c r="N34" s="12">
        <f t="shared" si="0"/>
        <v>0</v>
      </c>
      <c r="O34" s="12">
        <f t="shared" si="0"/>
        <v>0</v>
      </c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695168.74999999988</v>
      </c>
      <c r="I35" s="3">
        <v>34818.300000000003</v>
      </c>
      <c r="J35" s="3">
        <v>59191.100000000006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-421164.82000000018</v>
      </c>
      <c r="I36" s="3">
        <f>+I35-I34</f>
        <v>-44928.709999999992</v>
      </c>
      <c r="J36" s="3">
        <f>+J35-J34</f>
        <v>-66539.37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314" priority="15" stopIfTrue="1"/>
  </conditionalFormatting>
  <conditionalFormatting sqref="F3">
    <cfRule type="duplicateValues" dxfId="313" priority="16" stopIfTrue="1"/>
  </conditionalFormatting>
  <conditionalFormatting sqref="D24">
    <cfRule type="duplicateValues" dxfId="312" priority="12" stopIfTrue="1"/>
  </conditionalFormatting>
  <conditionalFormatting sqref="C24">
    <cfRule type="duplicateValues" dxfId="311" priority="11" stopIfTrue="1"/>
  </conditionalFormatting>
  <conditionalFormatting sqref="C24">
    <cfRule type="duplicateValues" dxfId="310" priority="13" stopIfTrue="1"/>
  </conditionalFormatting>
  <conditionalFormatting sqref="C27:D27 D3">
    <cfRule type="duplicateValues" dxfId="309" priority="17"/>
  </conditionalFormatting>
  <conditionalFormatting sqref="D33:D65536 D28:D31 D4:D23 D1:D2">
    <cfRule type="duplicateValues" dxfId="308" priority="18" stopIfTrue="1"/>
  </conditionalFormatting>
  <conditionalFormatting sqref="C33:C65536 C28:C31 C4:C23 C1:C2">
    <cfRule type="duplicateValues" dxfId="307" priority="19" stopIfTrue="1"/>
  </conditionalFormatting>
  <conditionalFormatting sqref="C30:C31 C4:C23 C1:C2 C33:C37 C39:C65536">
    <cfRule type="duplicateValues" dxfId="306" priority="20" stopIfTrue="1"/>
  </conditionalFormatting>
  <conditionalFormatting sqref="C26">
    <cfRule type="duplicateValues" dxfId="305" priority="6" stopIfTrue="1"/>
  </conditionalFormatting>
  <conditionalFormatting sqref="E26">
    <cfRule type="duplicateValues" dxfId="304" priority="7" stopIfTrue="1"/>
  </conditionalFormatting>
  <conditionalFormatting sqref="F26">
    <cfRule type="duplicateValues" dxfId="303" priority="8" stopIfTrue="1"/>
  </conditionalFormatting>
  <conditionalFormatting sqref="F26">
    <cfRule type="duplicateValues" dxfId="302" priority="9" stopIfTrue="1"/>
  </conditionalFormatting>
  <conditionalFormatting sqref="G26">
    <cfRule type="duplicateValues" dxfId="301" priority="10" stopIfTrue="1"/>
  </conditionalFormatting>
  <conditionalFormatting sqref="C32">
    <cfRule type="duplicateValues" dxfId="300" priority="1" stopIfTrue="1"/>
  </conditionalFormatting>
  <conditionalFormatting sqref="E32">
    <cfRule type="duplicateValues" dxfId="299" priority="2" stopIfTrue="1"/>
  </conditionalFormatting>
  <conditionalFormatting sqref="F32">
    <cfRule type="duplicateValues" dxfId="298" priority="3" stopIfTrue="1"/>
  </conditionalFormatting>
  <conditionalFormatting sqref="F32">
    <cfRule type="duplicateValues" dxfId="297" priority="4" stopIfTrue="1"/>
  </conditionalFormatting>
  <conditionalFormatting sqref="G32">
    <cfRule type="duplicateValues" dxfId="296" priority="5" stopIfTrue="1"/>
  </conditionalFormatting>
  <conditionalFormatting sqref="G28:G29">
    <cfRule type="duplicateValues" dxfId="295" priority="124" stopIfTrue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1239.17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190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916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190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22044.73</v>
      </c>
      <c r="I4" s="3">
        <v>1102.24</v>
      </c>
      <c r="J4" s="3">
        <v>1873.8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190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1104.6300000000001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190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1097.58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190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1178.53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190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1178.53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190" ht="14.25" customHeight="1" x14ac:dyDescent="0.3">
      <c r="A9" s="2">
        <v>423</v>
      </c>
      <c r="B9" s="1" t="s">
        <v>35</v>
      </c>
      <c r="C9" s="5">
        <v>1212042</v>
      </c>
      <c r="D9" s="33">
        <v>1151931</v>
      </c>
      <c r="E9" s="2" t="s">
        <v>115</v>
      </c>
      <c r="F9" s="2" t="s">
        <v>116</v>
      </c>
      <c r="G9" s="2" t="s">
        <v>117</v>
      </c>
      <c r="H9" s="3">
        <v>24770.01</v>
      </c>
      <c r="I9" s="3">
        <v>1238.5</v>
      </c>
      <c r="J9" s="3">
        <v>2105.4499999999998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8.5000000000000006E-2</v>
      </c>
      <c r="BU9" s="3"/>
    </row>
    <row r="10" spans="1:190" ht="14.25" customHeight="1" x14ac:dyDescent="0.3">
      <c r="A10" s="2">
        <v>423</v>
      </c>
      <c r="B10" s="1" t="s">
        <v>35</v>
      </c>
      <c r="C10" s="5">
        <v>2002042</v>
      </c>
      <c r="D10" s="33">
        <v>1163059</v>
      </c>
      <c r="E10" s="2" t="s">
        <v>143</v>
      </c>
      <c r="F10" s="2" t="s">
        <v>144</v>
      </c>
      <c r="G10" s="2" t="s">
        <v>145</v>
      </c>
      <c r="H10" s="3">
        <v>24859.86</v>
      </c>
      <c r="I10" s="3">
        <v>1242.99</v>
      </c>
      <c r="J10" s="3">
        <v>2113.09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8.4994807892004157E-2</v>
      </c>
      <c r="BU10" s="3"/>
    </row>
    <row r="11" spans="1:190" ht="14.25" customHeight="1" x14ac:dyDescent="0.3">
      <c r="A11" s="2">
        <v>423</v>
      </c>
      <c r="B11" s="1" t="s">
        <v>35</v>
      </c>
      <c r="C11" s="5">
        <v>303014</v>
      </c>
      <c r="D11" s="33">
        <v>1151519</v>
      </c>
      <c r="E11" s="29" t="s">
        <v>55</v>
      </c>
      <c r="F11" s="1" t="s">
        <v>29</v>
      </c>
      <c r="G11" s="2" t="s">
        <v>56</v>
      </c>
      <c r="H11" s="3">
        <v>693</v>
      </c>
      <c r="I11" s="3">
        <v>63</v>
      </c>
      <c r="J11" s="3">
        <v>107.1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9.5999999999999988E-2</v>
      </c>
      <c r="Q11" s="28">
        <v>0.16320634920634919</v>
      </c>
      <c r="S11" s="9"/>
      <c r="T11" s="30"/>
      <c r="U11" s="30"/>
      <c r="V11" s="31"/>
      <c r="W11" s="32"/>
      <c r="X11" s="33"/>
      <c r="Y11" s="32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3"/>
      <c r="DJ11" s="33"/>
      <c r="GH11" s="3"/>
    </row>
    <row r="12" spans="1:190" ht="14.25" customHeight="1" x14ac:dyDescent="0.3">
      <c r="A12" s="2">
        <v>423</v>
      </c>
      <c r="B12" s="1" t="s">
        <v>35</v>
      </c>
      <c r="C12" s="5">
        <v>302287</v>
      </c>
      <c r="D12" s="33">
        <v>1151533</v>
      </c>
      <c r="E12" s="2" t="s">
        <v>83</v>
      </c>
      <c r="F12" s="2" t="s">
        <v>67</v>
      </c>
      <c r="G12" s="2" t="s">
        <v>84</v>
      </c>
      <c r="H12" s="3">
        <v>17311.59</v>
      </c>
      <c r="I12" s="3">
        <v>865.58</v>
      </c>
      <c r="J12" s="3">
        <v>1471.49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4.9999811207479206E-2</v>
      </c>
      <c r="Q12" s="28">
        <v>8.4998168712548297E-2</v>
      </c>
      <c r="BU12" s="3"/>
    </row>
    <row r="13" spans="1:190" ht="14.25" customHeight="1" x14ac:dyDescent="0.3">
      <c r="A13" s="2">
        <v>423</v>
      </c>
      <c r="B13" s="1" t="s">
        <v>35</v>
      </c>
      <c r="C13" s="5">
        <v>309203</v>
      </c>
      <c r="D13" s="33">
        <v>1151515</v>
      </c>
      <c r="E13" s="2" t="s">
        <v>13</v>
      </c>
      <c r="F13" s="2" t="s">
        <v>26</v>
      </c>
      <c r="G13" s="2" t="s">
        <v>89</v>
      </c>
      <c r="H13" s="3">
        <v>16718.21</v>
      </c>
      <c r="I13" s="3">
        <v>835.91</v>
      </c>
      <c r="J13" s="3">
        <v>1421.05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5.0001868530214134E-2</v>
      </c>
      <c r="Q13" s="28">
        <v>8.4999439440935756E-2</v>
      </c>
      <c r="BU13" s="3"/>
    </row>
    <row r="14" spans="1:190" ht="14.25" customHeight="1" x14ac:dyDescent="0.3">
      <c r="A14" s="2">
        <v>423</v>
      </c>
      <c r="B14" s="1" t="s">
        <v>35</v>
      </c>
      <c r="C14" s="5">
        <v>802315</v>
      </c>
      <c r="D14" s="33">
        <v>1151546</v>
      </c>
      <c r="E14" s="2" t="s">
        <v>32</v>
      </c>
      <c r="F14" s="2" t="s">
        <v>25</v>
      </c>
      <c r="G14" s="2" t="s">
        <v>85</v>
      </c>
      <c r="H14" s="3">
        <v>17830.939999999999</v>
      </c>
      <c r="I14" s="3">
        <v>891.55</v>
      </c>
      <c r="J14" s="3">
        <v>1515.63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4.9998900236815663E-2</v>
      </c>
      <c r="Q14" s="28">
        <v>8.5000696516683405E-2</v>
      </c>
      <c r="BU14" s="3"/>
    </row>
    <row r="15" spans="1:190" ht="14.25" customHeight="1" x14ac:dyDescent="0.3">
      <c r="A15" s="2">
        <v>423</v>
      </c>
      <c r="B15" s="1" t="s">
        <v>35</v>
      </c>
      <c r="C15" s="5">
        <v>9403042</v>
      </c>
      <c r="D15" s="33">
        <v>1151536</v>
      </c>
      <c r="E15" s="2" t="s">
        <v>16</v>
      </c>
      <c r="F15" s="2" t="s">
        <v>30</v>
      </c>
      <c r="G15" s="2" t="s">
        <v>77</v>
      </c>
      <c r="H15" s="3">
        <v>20670.939999999999</v>
      </c>
      <c r="I15" s="3">
        <v>1033.55</v>
      </c>
      <c r="J15" s="3">
        <v>1757.03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4.9999511437253882E-2</v>
      </c>
      <c r="Q15" s="28">
        <v>8.5000146568823848E-2</v>
      </c>
      <c r="BU15" s="3"/>
    </row>
    <row r="16" spans="1:190" ht="14.25" customHeight="1" x14ac:dyDescent="0.3">
      <c r="A16" s="2">
        <v>423</v>
      </c>
      <c r="B16" s="1" t="s">
        <v>35</v>
      </c>
      <c r="C16" s="5">
        <v>1511007</v>
      </c>
      <c r="D16" s="33">
        <v>1151453</v>
      </c>
      <c r="E16" s="2" t="s">
        <v>157</v>
      </c>
      <c r="F16" s="2" t="s">
        <v>158</v>
      </c>
      <c r="G16" s="2" t="s">
        <v>159</v>
      </c>
      <c r="H16" s="3">
        <v>39333.35</v>
      </c>
      <c r="I16" s="3">
        <v>1966.67</v>
      </c>
      <c r="J16" s="3">
        <v>3343.33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4.9999511437253882E-2</v>
      </c>
      <c r="Q16" s="28">
        <v>8.5000146568823848E-2</v>
      </c>
      <c r="BU16" s="3"/>
    </row>
    <row r="17" spans="1:74" ht="14.25" customHeight="1" x14ac:dyDescent="0.3">
      <c r="A17" s="2">
        <v>423</v>
      </c>
      <c r="B17" s="1" t="s">
        <v>35</v>
      </c>
      <c r="C17" s="5">
        <v>1212105</v>
      </c>
      <c r="D17" s="9">
        <v>1151728</v>
      </c>
      <c r="E17" s="2" t="s">
        <v>14</v>
      </c>
      <c r="F17" s="2" t="s">
        <v>160</v>
      </c>
      <c r="G17" s="2" t="s">
        <v>161</v>
      </c>
      <c r="H17" s="3">
        <v>47399.32</v>
      </c>
      <c r="I17" s="3">
        <v>2369.9699999999998</v>
      </c>
      <c r="J17" s="3">
        <v>4028.94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7"/>
      <c r="Q17" s="27"/>
      <c r="R17" s="34"/>
      <c r="BS17" s="3"/>
    </row>
    <row r="18" spans="1:74" ht="14.25" customHeight="1" x14ac:dyDescent="0.3">
      <c r="A18" s="2">
        <v>423</v>
      </c>
      <c r="B18" s="1" t="s">
        <v>35</v>
      </c>
      <c r="C18" s="5">
        <v>9108035</v>
      </c>
      <c r="D18" s="33">
        <v>1151540</v>
      </c>
      <c r="E18" s="2" t="s">
        <v>73</v>
      </c>
      <c r="F18" s="2" t="s">
        <v>74</v>
      </c>
      <c r="G18" s="2" t="s">
        <v>75</v>
      </c>
      <c r="H18" s="3">
        <v>14263.36</v>
      </c>
      <c r="I18" s="3">
        <v>713.17</v>
      </c>
      <c r="J18" s="3">
        <v>1212.3900000000001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5.0014505366985783E-2</v>
      </c>
      <c r="Q18" s="28">
        <v>8.5001450536698581E-2</v>
      </c>
      <c r="BU18" s="3"/>
    </row>
    <row r="19" spans="1:74" ht="14.25" customHeight="1" x14ac:dyDescent="0.3">
      <c r="A19" s="2">
        <v>423</v>
      </c>
      <c r="B19" s="1" t="s">
        <v>35</v>
      </c>
      <c r="C19" s="5">
        <v>9801245</v>
      </c>
      <c r="D19" s="33">
        <v>1151532</v>
      </c>
      <c r="E19" s="2" t="s">
        <v>71</v>
      </c>
      <c r="F19" s="2" t="s">
        <v>17</v>
      </c>
      <c r="G19" s="2" t="s">
        <v>72</v>
      </c>
      <c r="H19" s="3">
        <v>20414.240000000002</v>
      </c>
      <c r="I19" s="3">
        <v>1020.71</v>
      </c>
      <c r="J19" s="3">
        <v>1735.21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8.4991386735572785E-2</v>
      </c>
      <c r="BU19" s="3"/>
    </row>
    <row r="20" spans="1:74" ht="14.25" customHeight="1" x14ac:dyDescent="0.3">
      <c r="A20" s="2">
        <v>423</v>
      </c>
      <c r="B20" s="1" t="s">
        <v>35</v>
      </c>
      <c r="C20" s="5">
        <v>1301007</v>
      </c>
      <c r="D20" s="33">
        <v>1151525</v>
      </c>
      <c r="E20" s="2" t="s">
        <v>15</v>
      </c>
      <c r="F20" s="2" t="s">
        <v>81</v>
      </c>
      <c r="G20" s="2" t="s">
        <v>82</v>
      </c>
      <c r="H20" s="3">
        <v>26670.73</v>
      </c>
      <c r="I20" s="3">
        <v>1333.54</v>
      </c>
      <c r="J20" s="3">
        <v>2267.0100000000002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8.5000000000000006E-2</v>
      </c>
      <c r="BU20" s="3"/>
    </row>
    <row r="21" spans="1:74" ht="14.25" customHeight="1" x14ac:dyDescent="0.3">
      <c r="A21" s="2">
        <v>423</v>
      </c>
      <c r="B21" s="1" t="s">
        <v>35</v>
      </c>
      <c r="C21" s="5">
        <v>1705007</v>
      </c>
      <c r="D21" s="33">
        <v>1151958</v>
      </c>
      <c r="E21" s="2" t="s">
        <v>34</v>
      </c>
      <c r="F21" s="2" t="s">
        <v>91</v>
      </c>
      <c r="G21" s="2" t="s">
        <v>90</v>
      </c>
      <c r="H21" s="3">
        <v>61825.760000000002</v>
      </c>
      <c r="I21" s="3">
        <v>3091.29</v>
      </c>
      <c r="J21" s="3">
        <v>5255.19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0.05</v>
      </c>
      <c r="Q21" s="28">
        <v>8.5000000000000006E-2</v>
      </c>
      <c r="R21" s="34"/>
      <c r="BS21" s="3"/>
    </row>
    <row r="22" spans="1:74" ht="14.25" customHeight="1" x14ac:dyDescent="0.3">
      <c r="A22" s="2">
        <v>423</v>
      </c>
      <c r="B22" s="1" t="s">
        <v>35</v>
      </c>
      <c r="C22" s="5">
        <v>305217</v>
      </c>
      <c r="D22" s="33">
        <v>1151530</v>
      </c>
      <c r="E22" s="2" t="s">
        <v>79</v>
      </c>
      <c r="F22" s="2" t="s">
        <v>59</v>
      </c>
      <c r="G22" s="2" t="s">
        <v>80</v>
      </c>
      <c r="H22" s="3">
        <v>18916.84</v>
      </c>
      <c r="I22" s="3">
        <v>945.84</v>
      </c>
      <c r="J22" s="3">
        <v>1607.93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4.9998398399823465E-2</v>
      </c>
      <c r="Q22" s="28">
        <v>8.4998700924301257E-2</v>
      </c>
      <c r="BU22" s="3"/>
    </row>
    <row r="23" spans="1:74" ht="14.25" customHeight="1" x14ac:dyDescent="0.3">
      <c r="A23" s="2">
        <v>423</v>
      </c>
      <c r="B23" s="1" t="s">
        <v>35</v>
      </c>
      <c r="C23" s="5">
        <v>1309021</v>
      </c>
      <c r="D23" s="33">
        <v>1151518</v>
      </c>
      <c r="E23" s="2" t="s">
        <v>19</v>
      </c>
      <c r="F23" s="2" t="s">
        <v>68</v>
      </c>
      <c r="G23" s="2" t="s">
        <v>78</v>
      </c>
      <c r="H23" s="3">
        <v>18530.12</v>
      </c>
      <c r="I23" s="3">
        <v>926.51</v>
      </c>
      <c r="J23" s="3">
        <v>1575.06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4.9999470867741633E-2</v>
      </c>
      <c r="Q23" s="28">
        <v>8.4999805984838597E-2</v>
      </c>
      <c r="BU23" s="3"/>
    </row>
    <row r="24" spans="1:74" ht="14.25" customHeight="1" x14ac:dyDescent="0.3">
      <c r="A24" s="2">
        <v>423</v>
      </c>
      <c r="B24" s="1" t="s">
        <v>49</v>
      </c>
      <c r="C24" s="51">
        <v>910007</v>
      </c>
      <c r="D24" s="37">
        <v>1151451</v>
      </c>
      <c r="E24" s="50" t="s">
        <v>50</v>
      </c>
      <c r="F24" s="50" t="s">
        <v>51</v>
      </c>
      <c r="G24" s="52" t="s">
        <v>52</v>
      </c>
      <c r="H24" s="3">
        <v>33361.43</v>
      </c>
      <c r="I24" s="3">
        <v>1668.07</v>
      </c>
      <c r="J24" s="3">
        <v>2835.72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4.9997462057763564E-2</v>
      </c>
      <c r="Q24" s="28">
        <v>8.4995685498198068E-2</v>
      </c>
      <c r="R24" s="28"/>
      <c r="BV24" s="3"/>
    </row>
    <row r="25" spans="1:74" ht="13.5" customHeight="1" x14ac:dyDescent="0.3">
      <c r="A25" s="2">
        <v>423</v>
      </c>
      <c r="B25" s="1" t="s">
        <v>35</v>
      </c>
      <c r="C25" s="5">
        <v>1077</v>
      </c>
      <c r="D25" s="33">
        <v>1151544</v>
      </c>
      <c r="E25" s="2" t="s">
        <v>14</v>
      </c>
      <c r="F25" s="2" t="s">
        <v>57</v>
      </c>
      <c r="G25" s="2" t="s">
        <v>58</v>
      </c>
      <c r="H25" s="3">
        <v>37330.699999999997</v>
      </c>
      <c r="I25" s="3">
        <v>1866.54</v>
      </c>
      <c r="J25" s="3">
        <v>3173.11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0.05</v>
      </c>
      <c r="Q25" s="28">
        <v>8.4999999999999992E-2</v>
      </c>
      <c r="BU25" s="3"/>
    </row>
    <row r="26" spans="1:74" ht="13.5" customHeight="1" x14ac:dyDescent="0.3">
      <c r="A26" s="2">
        <v>423</v>
      </c>
      <c r="B26" s="1" t="s">
        <v>35</v>
      </c>
      <c r="C26" s="5">
        <v>1505014</v>
      </c>
      <c r="D26" s="9">
        <v>1151490</v>
      </c>
      <c r="E26" s="2" t="s">
        <v>162</v>
      </c>
      <c r="F26" s="2" t="s">
        <v>163</v>
      </c>
      <c r="G26" s="2" t="s">
        <v>164</v>
      </c>
      <c r="H26" s="3">
        <v>51653.23</v>
      </c>
      <c r="I26" s="3">
        <v>2582.66</v>
      </c>
      <c r="J26" s="3">
        <v>4390.5200000000004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BN26" s="3"/>
    </row>
    <row r="27" spans="1:74" ht="13.5" customHeight="1" x14ac:dyDescent="0.3">
      <c r="A27" s="2">
        <v>423</v>
      </c>
      <c r="B27" s="1" t="s">
        <v>35</v>
      </c>
      <c r="C27" s="5">
        <v>902161</v>
      </c>
      <c r="D27" s="33">
        <v>1151545</v>
      </c>
      <c r="E27" s="2" t="s">
        <v>14</v>
      </c>
      <c r="F27" s="2" t="s">
        <v>18</v>
      </c>
      <c r="G27" s="2" t="s">
        <v>64</v>
      </c>
      <c r="H27" s="3">
        <v>12264.29</v>
      </c>
      <c r="I27" s="3">
        <v>613.21</v>
      </c>
      <c r="J27" s="3">
        <v>1042.46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5.0001400991902263E-2</v>
      </c>
      <c r="Q27" s="28">
        <v>8.4998178710527061E-2</v>
      </c>
      <c r="BU27" s="3"/>
    </row>
    <row r="28" spans="1:74" ht="14.25" customHeight="1" x14ac:dyDescent="0.3">
      <c r="A28" s="2">
        <v>423</v>
      </c>
      <c r="B28" s="1" t="s">
        <v>35</v>
      </c>
      <c r="C28" s="5">
        <v>807231</v>
      </c>
      <c r="D28" s="33">
        <v>1151527</v>
      </c>
      <c r="E28" s="2" t="s">
        <v>86</v>
      </c>
      <c r="F28" s="2" t="s">
        <v>87</v>
      </c>
      <c r="G28" s="2" t="s">
        <v>88</v>
      </c>
      <c r="H28" s="3">
        <v>17311.59</v>
      </c>
      <c r="I28" s="3">
        <v>865.58</v>
      </c>
      <c r="J28" s="3">
        <v>1471.49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4.9999811207479206E-2</v>
      </c>
      <c r="Q28" s="28">
        <v>8.4998168712548297E-2</v>
      </c>
      <c r="BU28" s="3"/>
    </row>
    <row r="29" spans="1:74" ht="14.25" customHeight="1" x14ac:dyDescent="0.3">
      <c r="A29" s="2">
        <v>423</v>
      </c>
      <c r="B29" s="1" t="s">
        <v>35</v>
      </c>
      <c r="C29" s="58">
        <v>811518</v>
      </c>
      <c r="D29" s="33">
        <v>1153192</v>
      </c>
      <c r="E29" s="2" t="s">
        <v>169</v>
      </c>
      <c r="F29" s="2" t="s">
        <v>168</v>
      </c>
      <c r="G29" s="2" t="s">
        <v>167</v>
      </c>
      <c r="H29" s="3">
        <v>28220.11</v>
      </c>
      <c r="I29" s="3">
        <v>1411.01</v>
      </c>
      <c r="J29" s="3">
        <v>2398.71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74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203436.72</v>
      </c>
      <c r="I30" s="3">
        <v>16953.059999999998</v>
      </c>
      <c r="J30" s="3">
        <v>28820.201999999997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74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114433.155</v>
      </c>
      <c r="I31" s="3">
        <v>9536.0962499999987</v>
      </c>
      <c r="J31" s="3">
        <v>16211.363625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74" ht="13.5" customHeight="1" x14ac:dyDescent="0.3">
      <c r="A32" s="2">
        <v>423</v>
      </c>
      <c r="B32" s="1" t="s">
        <v>35</v>
      </c>
      <c r="C32" s="5">
        <v>1711007</v>
      </c>
      <c r="D32" s="9">
        <v>1152502</v>
      </c>
      <c r="E32" s="1" t="s">
        <v>165</v>
      </c>
      <c r="F32" s="2" t="s">
        <v>163</v>
      </c>
      <c r="G32" s="1" t="s">
        <v>166</v>
      </c>
      <c r="H32" s="3">
        <v>92512.848420000009</v>
      </c>
      <c r="I32" s="3">
        <v>7709.4040349999996</v>
      </c>
      <c r="J32" s="3">
        <v>13106.410685999999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BN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>SUM(H2:H33)</f>
        <v>1117066.07342</v>
      </c>
      <c r="I34" s="12">
        <f>SUM(I2:I33)</f>
        <v>69561.090284999998</v>
      </c>
      <c r="J34" s="12">
        <f t="shared" ref="J34:O34" si="0">SUM(J2:J33)</f>
        <v>118254.266311</v>
      </c>
      <c r="K34" s="12">
        <f t="shared" si="0"/>
        <v>0</v>
      </c>
      <c r="L34" s="12">
        <f t="shared" si="0"/>
        <v>0</v>
      </c>
      <c r="M34" s="12">
        <f t="shared" si="0"/>
        <v>0</v>
      </c>
      <c r="N34" s="12">
        <f t="shared" si="0"/>
        <v>0</v>
      </c>
      <c r="O34" s="12">
        <f t="shared" si="0"/>
        <v>0</v>
      </c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695168.74999999988</v>
      </c>
      <c r="I35" s="3">
        <v>34818.300000000003</v>
      </c>
      <c r="J35" s="3">
        <v>59191.100000000006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-421897.32342000015</v>
      </c>
      <c r="I36" s="3">
        <f>+I35-I34</f>
        <v>-34742.790284999995</v>
      </c>
      <c r="J36" s="3">
        <f>+J35-J34</f>
        <v>-59063.166310999994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294" priority="14" stopIfTrue="1"/>
  </conditionalFormatting>
  <conditionalFormatting sqref="F3">
    <cfRule type="duplicateValues" dxfId="293" priority="15" stopIfTrue="1"/>
  </conditionalFormatting>
  <conditionalFormatting sqref="D24">
    <cfRule type="duplicateValues" dxfId="292" priority="12" stopIfTrue="1"/>
  </conditionalFormatting>
  <conditionalFormatting sqref="C24">
    <cfRule type="duplicateValues" dxfId="291" priority="11" stopIfTrue="1"/>
  </conditionalFormatting>
  <conditionalFormatting sqref="C24">
    <cfRule type="duplicateValues" dxfId="290" priority="13" stopIfTrue="1"/>
  </conditionalFormatting>
  <conditionalFormatting sqref="C27:D27 D3">
    <cfRule type="duplicateValues" dxfId="289" priority="16"/>
  </conditionalFormatting>
  <conditionalFormatting sqref="D33:D65536 D28:D31 D4:D23 D1:D2">
    <cfRule type="duplicateValues" dxfId="288" priority="17" stopIfTrue="1"/>
  </conditionalFormatting>
  <conditionalFormatting sqref="C33:C65536 C28:C31 C4:C23 C1:C2">
    <cfRule type="duplicateValues" dxfId="287" priority="18" stopIfTrue="1"/>
  </conditionalFormatting>
  <conditionalFormatting sqref="C30:C31 C4:C23 C1:C2 C33:C37 C39:C65536">
    <cfRule type="duplicateValues" dxfId="286" priority="19" stopIfTrue="1"/>
  </conditionalFormatting>
  <conditionalFormatting sqref="C26">
    <cfRule type="duplicateValues" dxfId="285" priority="6" stopIfTrue="1"/>
  </conditionalFormatting>
  <conditionalFormatting sqref="E26">
    <cfRule type="duplicateValues" dxfId="284" priority="7" stopIfTrue="1"/>
  </conditionalFormatting>
  <conditionalFormatting sqref="F26">
    <cfRule type="duplicateValues" dxfId="283" priority="8" stopIfTrue="1"/>
  </conditionalFormatting>
  <conditionalFormatting sqref="F26">
    <cfRule type="duplicateValues" dxfId="282" priority="9" stopIfTrue="1"/>
  </conditionalFormatting>
  <conditionalFormatting sqref="G26">
    <cfRule type="duplicateValues" dxfId="281" priority="10" stopIfTrue="1"/>
  </conditionalFormatting>
  <conditionalFormatting sqref="C32">
    <cfRule type="duplicateValues" dxfId="280" priority="1" stopIfTrue="1"/>
  </conditionalFormatting>
  <conditionalFormatting sqref="E32">
    <cfRule type="duplicateValues" dxfId="279" priority="2" stopIfTrue="1"/>
  </conditionalFormatting>
  <conditionalFormatting sqref="F32">
    <cfRule type="duplicateValues" dxfId="278" priority="3" stopIfTrue="1"/>
  </conditionalFormatting>
  <conditionalFormatting sqref="F32">
    <cfRule type="duplicateValues" dxfId="277" priority="4" stopIfTrue="1"/>
  </conditionalFormatting>
  <conditionalFormatting sqref="G32">
    <cfRule type="duplicateValues" dxfId="276" priority="5" stopIfTrue="1"/>
  </conditionalFormatting>
  <conditionalFormatting sqref="G28:G29">
    <cfRule type="duplicateValues" dxfId="275" priority="20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1239.17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916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28128.7</v>
      </c>
      <c r="I4" s="3">
        <v>2623.23</v>
      </c>
      <c r="J4" s="3">
        <v>4459.49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1104.6300000000001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1097.58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1178.53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1178.53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1212042</v>
      </c>
      <c r="D9" s="33">
        <v>1151931</v>
      </c>
      <c r="E9" s="2" t="s">
        <v>115</v>
      </c>
      <c r="F9" s="2" t="s">
        <v>116</v>
      </c>
      <c r="G9" s="2" t="s">
        <v>117</v>
      </c>
      <c r="H9" s="3">
        <v>24770.01</v>
      </c>
      <c r="I9" s="3">
        <v>1238.5</v>
      </c>
      <c r="J9" s="3">
        <v>2105.4499999999998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8.5000000000000006E-2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2002042</v>
      </c>
      <c r="D10" s="33">
        <v>1163059</v>
      </c>
      <c r="E10" s="2" t="s">
        <v>143</v>
      </c>
      <c r="F10" s="2" t="s">
        <v>144</v>
      </c>
      <c r="G10" s="2" t="s">
        <v>145</v>
      </c>
      <c r="H10" s="3">
        <v>24859.86</v>
      </c>
      <c r="I10" s="3">
        <v>1242.99</v>
      </c>
      <c r="J10" s="3">
        <v>2113.09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8.4994807892004157E-2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302287</v>
      </c>
      <c r="D11" s="33">
        <v>1151533</v>
      </c>
      <c r="E11" s="2" t="s">
        <v>83</v>
      </c>
      <c r="F11" s="2" t="s">
        <v>67</v>
      </c>
      <c r="G11" s="2" t="s">
        <v>84</v>
      </c>
      <c r="H11" s="3">
        <v>17311.59</v>
      </c>
      <c r="I11" s="3">
        <v>865.58</v>
      </c>
      <c r="J11" s="3">
        <v>1471.49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4.9999811207479206E-2</v>
      </c>
      <c r="Q11" s="28">
        <v>8.4998168712548297E-2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309203</v>
      </c>
      <c r="D12" s="33">
        <v>1151515</v>
      </c>
      <c r="E12" s="2" t="s">
        <v>13</v>
      </c>
      <c r="F12" s="2" t="s">
        <v>26</v>
      </c>
      <c r="G12" s="2" t="s">
        <v>89</v>
      </c>
      <c r="H12" s="3">
        <v>16718.21</v>
      </c>
      <c r="I12" s="3">
        <v>835.91</v>
      </c>
      <c r="J12" s="3">
        <v>1421.05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5.0001868530214134E-2</v>
      </c>
      <c r="Q12" s="28">
        <v>8.4999439440935756E-2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802315</v>
      </c>
      <c r="D13" s="33">
        <v>1151546</v>
      </c>
      <c r="E13" s="2" t="s">
        <v>32</v>
      </c>
      <c r="F13" s="2" t="s">
        <v>25</v>
      </c>
      <c r="G13" s="2" t="s">
        <v>85</v>
      </c>
      <c r="H13" s="3">
        <v>17830.939999999999</v>
      </c>
      <c r="I13" s="3">
        <v>891.55</v>
      </c>
      <c r="J13" s="3">
        <v>1515.63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4.9998900236815663E-2</v>
      </c>
      <c r="Q13" s="28">
        <v>8.5000696516683405E-2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9403042</v>
      </c>
      <c r="D14" s="33">
        <v>1151536</v>
      </c>
      <c r="E14" s="2" t="s">
        <v>16</v>
      </c>
      <c r="F14" s="2" t="s">
        <v>30</v>
      </c>
      <c r="G14" s="2" t="s">
        <v>77</v>
      </c>
      <c r="H14" s="3">
        <v>20670.939999999999</v>
      </c>
      <c r="I14" s="3">
        <v>1033.55</v>
      </c>
      <c r="J14" s="3">
        <v>1757.03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1511007</v>
      </c>
      <c r="D15" s="33">
        <v>1151453</v>
      </c>
      <c r="E15" s="2" t="s">
        <v>157</v>
      </c>
      <c r="F15" s="2" t="s">
        <v>158</v>
      </c>
      <c r="G15" s="2" t="s">
        <v>159</v>
      </c>
      <c r="H15" s="3">
        <v>39333.35</v>
      </c>
      <c r="I15" s="3">
        <v>1966.67</v>
      </c>
      <c r="J15" s="3">
        <v>3343.33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4.9999511437253882E-2</v>
      </c>
      <c r="Q15" s="28">
        <v>8.5000146568823848E-2</v>
      </c>
      <c r="BU15" s="3"/>
    </row>
    <row r="16" spans="1:73" ht="14.25" customHeight="1" x14ac:dyDescent="0.3">
      <c r="A16" s="2">
        <v>423</v>
      </c>
      <c r="B16" s="1" t="s">
        <v>35</v>
      </c>
      <c r="C16" s="5">
        <v>1212105</v>
      </c>
      <c r="D16" s="9">
        <v>1151728</v>
      </c>
      <c r="E16" s="2" t="s">
        <v>14</v>
      </c>
      <c r="F16" s="2" t="s">
        <v>160</v>
      </c>
      <c r="G16" s="2" t="s">
        <v>161</v>
      </c>
      <c r="H16" s="3">
        <v>47399.32</v>
      </c>
      <c r="I16" s="3">
        <v>2369.9699999999998</v>
      </c>
      <c r="J16" s="3">
        <v>4028.94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7"/>
      <c r="Q16" s="27"/>
      <c r="R16" s="34"/>
      <c r="BS16" s="3"/>
    </row>
    <row r="17" spans="1:190" ht="14.25" customHeight="1" x14ac:dyDescent="0.3">
      <c r="A17" s="2">
        <v>423</v>
      </c>
      <c r="B17" s="1" t="s">
        <v>35</v>
      </c>
      <c r="C17" s="5">
        <v>9108035</v>
      </c>
      <c r="D17" s="33">
        <v>1151540</v>
      </c>
      <c r="E17" s="2" t="s">
        <v>73</v>
      </c>
      <c r="F17" s="2" t="s">
        <v>74</v>
      </c>
      <c r="G17" s="2" t="s">
        <v>75</v>
      </c>
      <c r="H17" s="3">
        <v>14263.36</v>
      </c>
      <c r="I17" s="3">
        <v>713.17</v>
      </c>
      <c r="J17" s="3">
        <v>1212.3900000000001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5.0014505366985783E-2</v>
      </c>
      <c r="Q17" s="28">
        <v>8.5001450536698581E-2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9801245</v>
      </c>
      <c r="D18" s="33">
        <v>1151532</v>
      </c>
      <c r="E18" s="2" t="s">
        <v>71</v>
      </c>
      <c r="F18" s="2" t="s">
        <v>17</v>
      </c>
      <c r="G18" s="2" t="s">
        <v>72</v>
      </c>
      <c r="H18" s="3">
        <v>20414.240000000002</v>
      </c>
      <c r="I18" s="3">
        <v>1020.71</v>
      </c>
      <c r="J18" s="3">
        <v>1735.21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8.4991386735572785E-2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1301007</v>
      </c>
      <c r="D19" s="33">
        <v>1151525</v>
      </c>
      <c r="E19" s="2" t="s">
        <v>15</v>
      </c>
      <c r="F19" s="2" t="s">
        <v>81</v>
      </c>
      <c r="G19" s="2" t="s">
        <v>82</v>
      </c>
      <c r="H19" s="3">
        <v>26670.73</v>
      </c>
      <c r="I19" s="3">
        <v>1333.54</v>
      </c>
      <c r="J19" s="3">
        <v>2267.0100000000002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BU19" s="3"/>
    </row>
    <row r="20" spans="1:190" ht="14.25" customHeight="1" x14ac:dyDescent="0.3">
      <c r="A20" s="2">
        <v>423</v>
      </c>
      <c r="B20" s="1" t="s">
        <v>35</v>
      </c>
      <c r="C20" s="5">
        <v>1705007</v>
      </c>
      <c r="D20" s="33">
        <v>1151958</v>
      </c>
      <c r="E20" s="2" t="s">
        <v>34</v>
      </c>
      <c r="F20" s="2" t="s">
        <v>91</v>
      </c>
      <c r="G20" s="2" t="s">
        <v>90</v>
      </c>
      <c r="H20" s="3">
        <v>61825.760000000002</v>
      </c>
      <c r="I20" s="3">
        <v>3091.29</v>
      </c>
      <c r="J20" s="3">
        <v>5255.19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8.5000000000000006E-2</v>
      </c>
      <c r="R20" s="34"/>
      <c r="BS20" s="3"/>
    </row>
    <row r="21" spans="1:190" ht="14.25" customHeight="1" x14ac:dyDescent="0.3">
      <c r="A21" s="2">
        <v>423</v>
      </c>
      <c r="B21" s="1" t="s">
        <v>35</v>
      </c>
      <c r="C21" s="5">
        <v>305217</v>
      </c>
      <c r="D21" s="33">
        <v>1151530</v>
      </c>
      <c r="E21" s="2" t="s">
        <v>79</v>
      </c>
      <c r="F21" s="2" t="s">
        <v>59</v>
      </c>
      <c r="G21" s="2" t="s">
        <v>80</v>
      </c>
      <c r="H21" s="3">
        <v>18916.84</v>
      </c>
      <c r="I21" s="3">
        <v>945.84</v>
      </c>
      <c r="J21" s="3">
        <v>1607.93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4.9998398399823465E-2</v>
      </c>
      <c r="Q21" s="28">
        <v>8.4998700924301257E-2</v>
      </c>
      <c r="BU21" s="3"/>
    </row>
    <row r="22" spans="1:190" ht="14.25" customHeight="1" x14ac:dyDescent="0.3">
      <c r="A22" s="2">
        <v>423</v>
      </c>
      <c r="B22" s="1" t="s">
        <v>35</v>
      </c>
      <c r="C22" s="5">
        <v>1309021</v>
      </c>
      <c r="D22" s="33">
        <v>1151518</v>
      </c>
      <c r="E22" s="2" t="s">
        <v>19</v>
      </c>
      <c r="F22" s="2" t="s">
        <v>68</v>
      </c>
      <c r="G22" s="2" t="s">
        <v>78</v>
      </c>
      <c r="H22" s="3">
        <v>18530.12</v>
      </c>
      <c r="I22" s="3">
        <v>926.51</v>
      </c>
      <c r="J22" s="3">
        <v>1575.06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4.9999470867741633E-2</v>
      </c>
      <c r="Q22" s="28">
        <v>8.4999805984838597E-2</v>
      </c>
      <c r="BU22" s="3"/>
    </row>
    <row r="23" spans="1:190" ht="14.25" customHeight="1" x14ac:dyDescent="0.3">
      <c r="A23" s="2">
        <v>423</v>
      </c>
      <c r="B23" s="1" t="s">
        <v>49</v>
      </c>
      <c r="C23" s="51">
        <v>910007</v>
      </c>
      <c r="D23" s="37">
        <v>1151451</v>
      </c>
      <c r="E23" s="50" t="s">
        <v>50</v>
      </c>
      <c r="F23" s="50" t="s">
        <v>51</v>
      </c>
      <c r="G23" s="52" t="s">
        <v>52</v>
      </c>
      <c r="H23" s="3">
        <v>33361.43</v>
      </c>
      <c r="I23" s="3">
        <v>1668.07</v>
      </c>
      <c r="J23" s="3">
        <v>2835.72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4.9997462057763564E-2</v>
      </c>
      <c r="Q23" s="28">
        <v>8.4995685498198068E-2</v>
      </c>
      <c r="R23" s="28"/>
      <c r="BV23" s="3"/>
    </row>
    <row r="24" spans="1:190" ht="13.5" customHeight="1" x14ac:dyDescent="0.3">
      <c r="A24" s="2">
        <v>423</v>
      </c>
      <c r="B24" s="1" t="s">
        <v>35</v>
      </c>
      <c r="C24" s="5">
        <v>1077</v>
      </c>
      <c r="D24" s="33">
        <v>1151544</v>
      </c>
      <c r="E24" s="2" t="s">
        <v>14</v>
      </c>
      <c r="F24" s="2" t="s">
        <v>57</v>
      </c>
      <c r="G24" s="2" t="s">
        <v>58</v>
      </c>
      <c r="H24" s="3">
        <v>37330.699999999997</v>
      </c>
      <c r="I24" s="3">
        <v>1866.54</v>
      </c>
      <c r="J24" s="3">
        <v>3173.11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0.05</v>
      </c>
      <c r="Q24" s="28">
        <v>8.4999999999999992E-2</v>
      </c>
      <c r="BU24" s="3"/>
    </row>
    <row r="25" spans="1:190" ht="13.5" customHeight="1" x14ac:dyDescent="0.3">
      <c r="A25" s="2">
        <v>423</v>
      </c>
      <c r="B25" s="1" t="s">
        <v>35</v>
      </c>
      <c r="C25" s="5">
        <v>1505014</v>
      </c>
      <c r="D25" s="9">
        <v>1151490</v>
      </c>
      <c r="E25" s="2" t="s">
        <v>162</v>
      </c>
      <c r="F25" s="2" t="s">
        <v>163</v>
      </c>
      <c r="G25" s="2" t="s">
        <v>164</v>
      </c>
      <c r="H25" s="3">
        <v>51653.23</v>
      </c>
      <c r="I25" s="3">
        <v>2582.66</v>
      </c>
      <c r="J25" s="3">
        <v>4390.5200000000004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BN25" s="3"/>
    </row>
    <row r="26" spans="1:190" ht="13.5" customHeight="1" x14ac:dyDescent="0.3">
      <c r="A26" s="2">
        <v>423</v>
      </c>
      <c r="B26" s="1" t="s">
        <v>35</v>
      </c>
      <c r="C26" s="5">
        <v>902161</v>
      </c>
      <c r="D26" s="33">
        <v>1151545</v>
      </c>
      <c r="E26" s="2" t="s">
        <v>14</v>
      </c>
      <c r="F26" s="2" t="s">
        <v>18</v>
      </c>
      <c r="G26" s="2" t="s">
        <v>64</v>
      </c>
      <c r="H26" s="3">
        <v>12264.29</v>
      </c>
      <c r="I26" s="3">
        <v>613.21</v>
      </c>
      <c r="J26" s="3">
        <v>1042.46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5.0001400991902263E-2</v>
      </c>
      <c r="Q26" s="28">
        <v>8.4998178710527061E-2</v>
      </c>
      <c r="BU26" s="3"/>
    </row>
    <row r="27" spans="1:190" ht="14.25" customHeight="1" x14ac:dyDescent="0.3">
      <c r="A27" s="2">
        <v>423</v>
      </c>
      <c r="B27" s="1" t="s">
        <v>35</v>
      </c>
      <c r="C27" s="5">
        <v>807231</v>
      </c>
      <c r="D27" s="33">
        <v>1151527</v>
      </c>
      <c r="E27" s="2" t="s">
        <v>86</v>
      </c>
      <c r="F27" s="2" t="s">
        <v>87</v>
      </c>
      <c r="G27" s="2" t="s">
        <v>88</v>
      </c>
      <c r="H27" s="3">
        <v>17311.59</v>
      </c>
      <c r="I27" s="3">
        <v>865.58</v>
      </c>
      <c r="J27" s="3">
        <v>1471.49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4.9999811207479206E-2</v>
      </c>
      <c r="Q27" s="28">
        <v>8.4998168712548297E-2</v>
      </c>
      <c r="BU27" s="3"/>
    </row>
    <row r="28" spans="1:190" ht="14.25" customHeight="1" x14ac:dyDescent="0.3">
      <c r="A28" s="2">
        <v>423</v>
      </c>
      <c r="B28" s="1" t="s">
        <v>35</v>
      </c>
      <c r="C28" s="58">
        <v>811518</v>
      </c>
      <c r="D28" s="33">
        <v>1153192</v>
      </c>
      <c r="E28" s="2" t="s">
        <v>169</v>
      </c>
      <c r="F28" s="2" t="s">
        <v>168</v>
      </c>
      <c r="G28" s="2" t="s">
        <v>167</v>
      </c>
      <c r="H28" s="3">
        <v>28220.11</v>
      </c>
      <c r="I28" s="3">
        <v>1411.01</v>
      </c>
      <c r="J28" s="3">
        <v>2398.71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">
        <v>303014</v>
      </c>
      <c r="D29" s="33">
        <v>1151519</v>
      </c>
      <c r="E29" s="29" t="s">
        <v>55</v>
      </c>
      <c r="F29" s="1" t="s">
        <v>29</v>
      </c>
      <c r="G29" s="2" t="s">
        <v>56</v>
      </c>
      <c r="H29" s="3">
        <v>134677.7775</v>
      </c>
      <c r="I29" s="3">
        <v>10774.2222</v>
      </c>
      <c r="J29" s="3">
        <v>18317.032836999999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9.5999999999999988E-2</v>
      </c>
      <c r="Q29" s="28">
        <v>0.16320634920634919</v>
      </c>
      <c r="S29" s="9"/>
      <c r="T29" s="30"/>
      <c r="U29" s="30"/>
      <c r="V29" s="31"/>
      <c r="W29" s="32"/>
      <c r="X29" s="33"/>
      <c r="Y29" s="3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3"/>
      <c r="DJ29" s="33"/>
      <c r="GH29" s="3"/>
    </row>
    <row r="30" spans="1:190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205223.28</v>
      </c>
      <c r="I30" s="3">
        <v>17101.939999999999</v>
      </c>
      <c r="J30" s="3">
        <v>29073.298000000003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190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115438.09499999999</v>
      </c>
      <c r="I31" s="3">
        <v>9619.8412499999995</v>
      </c>
      <c r="J31" s="3">
        <v>16353.730124999998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190" ht="13.5" customHeight="1" x14ac:dyDescent="0.3">
      <c r="A32" s="2">
        <v>423</v>
      </c>
      <c r="B32" s="1" t="s">
        <v>35</v>
      </c>
      <c r="C32" s="5">
        <v>1711007</v>
      </c>
      <c r="D32" s="9">
        <v>1152502</v>
      </c>
      <c r="E32" s="1" t="s">
        <v>165</v>
      </c>
      <c r="F32" s="2" t="s">
        <v>163</v>
      </c>
      <c r="G32" s="1" t="s">
        <v>166</v>
      </c>
      <c r="H32" s="3">
        <v>93325.28658</v>
      </c>
      <c r="I32" s="3">
        <v>7777.107215</v>
      </c>
      <c r="J32" s="3">
        <v>13221.509813999999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BN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>SUM(H2:H33)</f>
        <v>1260738.75908</v>
      </c>
      <c r="I34" s="12">
        <f>SUM(I2:I33)</f>
        <v>82093.630665000004</v>
      </c>
      <c r="J34" s="12">
        <f t="shared" ref="J34:O34" si="0">SUM(J2:J33)</f>
        <v>139560.45077599998</v>
      </c>
      <c r="K34" s="12">
        <f t="shared" si="0"/>
        <v>0</v>
      </c>
      <c r="L34" s="12">
        <f t="shared" si="0"/>
        <v>0</v>
      </c>
      <c r="M34" s="12">
        <f t="shared" si="0"/>
        <v>0</v>
      </c>
      <c r="N34" s="12">
        <f t="shared" si="0"/>
        <v>0</v>
      </c>
      <c r="O34" s="12">
        <f t="shared" si="0"/>
        <v>0</v>
      </c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695168.74999999988</v>
      </c>
      <c r="I35" s="3">
        <v>34818.300000000003</v>
      </c>
      <c r="J35" s="3">
        <v>59191.100000000006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-565570.00908000011</v>
      </c>
      <c r="I36" s="3">
        <f>+I35-I34</f>
        <v>-47275.330665000001</v>
      </c>
      <c r="J36" s="3">
        <f>+J35-J34</f>
        <v>-80369.350775999977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274" priority="14" stopIfTrue="1"/>
  </conditionalFormatting>
  <conditionalFormatting sqref="F3">
    <cfRule type="duplicateValues" dxfId="273" priority="15" stopIfTrue="1"/>
  </conditionalFormatting>
  <conditionalFormatting sqref="D23">
    <cfRule type="duplicateValues" dxfId="272" priority="12" stopIfTrue="1"/>
  </conditionalFormatting>
  <conditionalFormatting sqref="C23">
    <cfRule type="duplicateValues" dxfId="271" priority="11" stopIfTrue="1"/>
  </conditionalFormatting>
  <conditionalFormatting sqref="C23">
    <cfRule type="duplicateValues" dxfId="270" priority="13" stopIfTrue="1"/>
  </conditionalFormatting>
  <conditionalFormatting sqref="C26:D26 D3">
    <cfRule type="duplicateValues" dxfId="269" priority="16"/>
  </conditionalFormatting>
  <conditionalFormatting sqref="D33:D65536 D4:D22 D1:D2 D27:D31">
    <cfRule type="duplicateValues" dxfId="268" priority="17" stopIfTrue="1"/>
  </conditionalFormatting>
  <conditionalFormatting sqref="C33:C65536 C4:C22 C1:C2 C27:C31">
    <cfRule type="duplicateValues" dxfId="267" priority="18" stopIfTrue="1"/>
  </conditionalFormatting>
  <conditionalFormatting sqref="C29:C31 C4:C22 C1:C2 C33:C37 C39:C65536">
    <cfRule type="duplicateValues" dxfId="266" priority="19" stopIfTrue="1"/>
  </conditionalFormatting>
  <conditionalFormatting sqref="C25">
    <cfRule type="duplicateValues" dxfId="265" priority="6" stopIfTrue="1"/>
  </conditionalFormatting>
  <conditionalFormatting sqref="E25">
    <cfRule type="duplicateValues" dxfId="264" priority="7" stopIfTrue="1"/>
  </conditionalFormatting>
  <conditionalFormatting sqref="F25">
    <cfRule type="duplicateValues" dxfId="263" priority="8" stopIfTrue="1"/>
  </conditionalFormatting>
  <conditionalFormatting sqref="F25">
    <cfRule type="duplicateValues" dxfId="262" priority="9" stopIfTrue="1"/>
  </conditionalFormatting>
  <conditionalFormatting sqref="G25">
    <cfRule type="duplicateValues" dxfId="261" priority="10" stopIfTrue="1"/>
  </conditionalFormatting>
  <conditionalFormatting sqref="C32">
    <cfRule type="duplicateValues" dxfId="260" priority="1" stopIfTrue="1"/>
  </conditionalFormatting>
  <conditionalFormatting sqref="E32">
    <cfRule type="duplicateValues" dxfId="259" priority="2" stopIfTrue="1"/>
  </conditionalFormatting>
  <conditionalFormatting sqref="F32">
    <cfRule type="duplicateValues" dxfId="258" priority="3" stopIfTrue="1"/>
  </conditionalFormatting>
  <conditionalFormatting sqref="F32">
    <cfRule type="duplicateValues" dxfId="257" priority="4" stopIfTrue="1"/>
  </conditionalFormatting>
  <conditionalFormatting sqref="G32">
    <cfRule type="duplicateValues" dxfId="256" priority="5" stopIfTrue="1"/>
  </conditionalFormatting>
  <conditionalFormatting sqref="G27:G28">
    <cfRule type="duplicateValues" dxfId="255" priority="137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1239.17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916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28128.7</v>
      </c>
      <c r="I4" s="3">
        <v>1406.44</v>
      </c>
      <c r="J4" s="3">
        <v>2390.94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1104.6300000000001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1097.58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1178.53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1178.53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1212042</v>
      </c>
      <c r="D9" s="33">
        <v>1151931</v>
      </c>
      <c r="E9" s="2" t="s">
        <v>115</v>
      </c>
      <c r="F9" s="2" t="s">
        <v>116</v>
      </c>
      <c r="G9" s="2" t="s">
        <v>117</v>
      </c>
      <c r="H9" s="3">
        <v>24770.01</v>
      </c>
      <c r="I9" s="3">
        <v>1238.5</v>
      </c>
      <c r="J9" s="3">
        <v>2105.4499999999998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8.5000000000000006E-2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2002042</v>
      </c>
      <c r="D10" s="33">
        <v>1163059</v>
      </c>
      <c r="E10" s="2" t="s">
        <v>143</v>
      </c>
      <c r="F10" s="2" t="s">
        <v>144</v>
      </c>
      <c r="G10" s="2" t="s">
        <v>145</v>
      </c>
      <c r="H10" s="3">
        <v>24859.86</v>
      </c>
      <c r="I10" s="3">
        <v>1242.99</v>
      </c>
      <c r="J10" s="3">
        <v>2113.09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0.05</v>
      </c>
      <c r="Q10" s="28">
        <v>8.4994807892004157E-2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302287</v>
      </c>
      <c r="D11" s="33">
        <v>1151533</v>
      </c>
      <c r="E11" s="2" t="s">
        <v>83</v>
      </c>
      <c r="F11" s="2" t="s">
        <v>67</v>
      </c>
      <c r="G11" s="2" t="s">
        <v>84</v>
      </c>
      <c r="H11" s="3">
        <v>17311.59</v>
      </c>
      <c r="I11" s="3">
        <v>865.58</v>
      </c>
      <c r="J11" s="3">
        <v>1471.49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4.9999811207479206E-2</v>
      </c>
      <c r="Q11" s="28">
        <v>8.4998168712548297E-2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309203</v>
      </c>
      <c r="D12" s="33">
        <v>1151515</v>
      </c>
      <c r="E12" s="2" t="s">
        <v>13</v>
      </c>
      <c r="F12" s="2" t="s">
        <v>26</v>
      </c>
      <c r="G12" s="2" t="s">
        <v>89</v>
      </c>
      <c r="H12" s="3">
        <v>16718.21</v>
      </c>
      <c r="I12" s="3">
        <v>835.91</v>
      </c>
      <c r="J12" s="3">
        <v>1421.05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5.0001868530214134E-2</v>
      </c>
      <c r="Q12" s="28">
        <v>8.4999439440935756E-2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802315</v>
      </c>
      <c r="D13" s="33">
        <v>1151546</v>
      </c>
      <c r="E13" s="2" t="s">
        <v>32</v>
      </c>
      <c r="F13" s="2" t="s">
        <v>25</v>
      </c>
      <c r="G13" s="2" t="s">
        <v>85</v>
      </c>
      <c r="H13" s="3">
        <v>17830.939999999999</v>
      </c>
      <c r="I13" s="3">
        <v>891.55</v>
      </c>
      <c r="J13" s="3">
        <v>1515.63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4.9998900236815663E-2</v>
      </c>
      <c r="Q13" s="28">
        <v>8.5000696516683405E-2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9403042</v>
      </c>
      <c r="D14" s="33">
        <v>1151536</v>
      </c>
      <c r="E14" s="2" t="s">
        <v>16</v>
      </c>
      <c r="F14" s="2" t="s">
        <v>30</v>
      </c>
      <c r="G14" s="2" t="s">
        <v>77</v>
      </c>
      <c r="H14" s="3">
        <v>20670.939999999999</v>
      </c>
      <c r="I14" s="3">
        <v>1033.55</v>
      </c>
      <c r="J14" s="3">
        <v>1757.03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1511007</v>
      </c>
      <c r="D15" s="33">
        <v>1151453</v>
      </c>
      <c r="E15" s="2" t="s">
        <v>157</v>
      </c>
      <c r="F15" s="2" t="s">
        <v>158</v>
      </c>
      <c r="G15" s="2" t="s">
        <v>159</v>
      </c>
      <c r="H15" s="3">
        <v>39333.35</v>
      </c>
      <c r="I15" s="3">
        <v>1966.67</v>
      </c>
      <c r="J15" s="3">
        <v>3343.33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4.9999511437253882E-2</v>
      </c>
      <c r="Q15" s="28">
        <v>8.5000146568823848E-2</v>
      </c>
      <c r="BU15" s="3"/>
    </row>
    <row r="16" spans="1:73" ht="14.25" customHeight="1" x14ac:dyDescent="0.3">
      <c r="A16" s="2">
        <v>423</v>
      </c>
      <c r="B16" s="1" t="s">
        <v>35</v>
      </c>
      <c r="C16" s="5">
        <v>1212105</v>
      </c>
      <c r="D16" s="9">
        <v>1151728</v>
      </c>
      <c r="E16" s="2" t="s">
        <v>14</v>
      </c>
      <c r="F16" s="2" t="s">
        <v>160</v>
      </c>
      <c r="G16" s="2" t="s">
        <v>161</v>
      </c>
      <c r="H16" s="3">
        <v>47399.32</v>
      </c>
      <c r="I16" s="3">
        <v>2369.9699999999998</v>
      </c>
      <c r="J16" s="3">
        <v>4028.94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7"/>
      <c r="Q16" s="27"/>
      <c r="R16" s="34"/>
      <c r="BS16" s="3"/>
    </row>
    <row r="17" spans="1:190" ht="14.25" customHeight="1" x14ac:dyDescent="0.3">
      <c r="A17" s="2">
        <v>423</v>
      </c>
      <c r="B17" s="1" t="s">
        <v>35</v>
      </c>
      <c r="C17" s="5">
        <v>9108035</v>
      </c>
      <c r="D17" s="33">
        <v>1151540</v>
      </c>
      <c r="E17" s="2" t="s">
        <v>73</v>
      </c>
      <c r="F17" s="2" t="s">
        <v>74</v>
      </c>
      <c r="G17" s="2" t="s">
        <v>75</v>
      </c>
      <c r="H17" s="3">
        <v>14263.36</v>
      </c>
      <c r="I17" s="3">
        <v>713.17</v>
      </c>
      <c r="J17" s="3">
        <v>1212.3900000000001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5.0014505366985783E-2</v>
      </c>
      <c r="Q17" s="28">
        <v>8.5001450536698581E-2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9801245</v>
      </c>
      <c r="D18" s="33">
        <v>1151532</v>
      </c>
      <c r="E18" s="2" t="s">
        <v>71</v>
      </c>
      <c r="F18" s="2" t="s">
        <v>17</v>
      </c>
      <c r="G18" s="2" t="s">
        <v>72</v>
      </c>
      <c r="H18" s="3">
        <v>20414.240000000002</v>
      </c>
      <c r="I18" s="3">
        <v>1020.71</v>
      </c>
      <c r="J18" s="3">
        <v>1735.21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8.4991386735572785E-2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1301007</v>
      </c>
      <c r="D19" s="33">
        <v>1151525</v>
      </c>
      <c r="E19" s="2" t="s">
        <v>15</v>
      </c>
      <c r="F19" s="2" t="s">
        <v>81</v>
      </c>
      <c r="G19" s="2" t="s">
        <v>82</v>
      </c>
      <c r="H19" s="3">
        <v>41825.5</v>
      </c>
      <c r="I19" s="3">
        <v>2091.2800000000002</v>
      </c>
      <c r="J19" s="3">
        <v>3555.17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BU19" s="3"/>
    </row>
    <row r="20" spans="1:190" ht="14.25" customHeight="1" x14ac:dyDescent="0.3">
      <c r="A20" s="2">
        <v>423</v>
      </c>
      <c r="B20" s="1" t="s">
        <v>35</v>
      </c>
      <c r="C20" s="5">
        <v>1705007</v>
      </c>
      <c r="D20" s="33">
        <v>1151958</v>
      </c>
      <c r="E20" s="2" t="s">
        <v>34</v>
      </c>
      <c r="F20" s="2" t="s">
        <v>91</v>
      </c>
      <c r="G20" s="2" t="s">
        <v>90</v>
      </c>
      <c r="H20" s="3">
        <v>61825.760000000002</v>
      </c>
      <c r="I20" s="3">
        <v>3091.29</v>
      </c>
      <c r="J20" s="3">
        <v>5255.19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0.05</v>
      </c>
      <c r="Q20" s="28">
        <v>8.5000000000000006E-2</v>
      </c>
      <c r="R20" s="34"/>
      <c r="BS20" s="3"/>
    </row>
    <row r="21" spans="1:190" ht="14.25" customHeight="1" x14ac:dyDescent="0.3">
      <c r="A21" s="2">
        <v>423</v>
      </c>
      <c r="B21" s="1" t="s">
        <v>35</v>
      </c>
      <c r="C21" s="5">
        <v>305217</v>
      </c>
      <c r="D21" s="33">
        <v>1151530</v>
      </c>
      <c r="E21" s="2" t="s">
        <v>79</v>
      </c>
      <c r="F21" s="2" t="s">
        <v>59</v>
      </c>
      <c r="G21" s="2" t="s">
        <v>80</v>
      </c>
      <c r="H21" s="3">
        <v>18916.84</v>
      </c>
      <c r="I21" s="3">
        <v>945.84</v>
      </c>
      <c r="J21" s="3">
        <v>1607.93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4.9998398399823465E-2</v>
      </c>
      <c r="Q21" s="28">
        <v>8.4998700924301257E-2</v>
      </c>
      <c r="BU21" s="3"/>
    </row>
    <row r="22" spans="1:190" ht="14.25" customHeight="1" x14ac:dyDescent="0.3">
      <c r="A22" s="2">
        <v>423</v>
      </c>
      <c r="B22" s="1" t="s">
        <v>35</v>
      </c>
      <c r="C22" s="5">
        <v>1309021</v>
      </c>
      <c r="D22" s="33">
        <v>1151518</v>
      </c>
      <c r="E22" s="2" t="s">
        <v>19</v>
      </c>
      <c r="F22" s="2" t="s">
        <v>68</v>
      </c>
      <c r="G22" s="2" t="s">
        <v>78</v>
      </c>
      <c r="H22" s="3">
        <v>18530.12</v>
      </c>
      <c r="I22" s="3">
        <v>926.51</v>
      </c>
      <c r="J22" s="3">
        <v>1575.06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4.9999470867741633E-2</v>
      </c>
      <c r="Q22" s="28">
        <v>8.4999805984838597E-2</v>
      </c>
      <c r="BU22" s="3"/>
    </row>
    <row r="23" spans="1:190" ht="14.25" customHeight="1" x14ac:dyDescent="0.3">
      <c r="A23" s="2">
        <v>423</v>
      </c>
      <c r="B23" s="1" t="s">
        <v>49</v>
      </c>
      <c r="C23" s="51">
        <v>910007</v>
      </c>
      <c r="D23" s="37">
        <v>1151451</v>
      </c>
      <c r="E23" s="50" t="s">
        <v>50</v>
      </c>
      <c r="F23" s="50" t="s">
        <v>51</v>
      </c>
      <c r="G23" s="52" t="s">
        <v>52</v>
      </c>
      <c r="H23" s="3">
        <v>33361.43</v>
      </c>
      <c r="I23" s="3">
        <v>1668.07</v>
      </c>
      <c r="J23" s="3">
        <v>2835.72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4.9997462057763564E-2</v>
      </c>
      <c r="Q23" s="28">
        <v>8.4995685498198068E-2</v>
      </c>
      <c r="R23" s="28"/>
      <c r="BV23" s="3"/>
    </row>
    <row r="24" spans="1:190" ht="13.5" customHeight="1" x14ac:dyDescent="0.3">
      <c r="A24" s="2">
        <v>423</v>
      </c>
      <c r="B24" s="1" t="s">
        <v>35</v>
      </c>
      <c r="C24" s="5">
        <v>1077</v>
      </c>
      <c r="D24" s="33">
        <v>1151544</v>
      </c>
      <c r="E24" s="2" t="s">
        <v>14</v>
      </c>
      <c r="F24" s="2" t="s">
        <v>57</v>
      </c>
      <c r="G24" s="2" t="s">
        <v>58</v>
      </c>
      <c r="H24" s="3">
        <v>37330.699999999997</v>
      </c>
      <c r="I24" s="3">
        <v>1866.54</v>
      </c>
      <c r="J24" s="3">
        <v>3173.11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0.05</v>
      </c>
      <c r="Q24" s="28">
        <v>8.4999999999999992E-2</v>
      </c>
      <c r="BU24" s="3"/>
    </row>
    <row r="25" spans="1:190" ht="13.5" customHeight="1" x14ac:dyDescent="0.3">
      <c r="A25" s="2">
        <v>423</v>
      </c>
      <c r="B25" s="1" t="s">
        <v>35</v>
      </c>
      <c r="C25" s="5">
        <v>1505014</v>
      </c>
      <c r="D25" s="9">
        <v>1151490</v>
      </c>
      <c r="E25" s="2" t="s">
        <v>162</v>
      </c>
      <c r="F25" s="2" t="s">
        <v>163</v>
      </c>
      <c r="G25" s="2" t="s">
        <v>164</v>
      </c>
      <c r="H25" s="3">
        <v>51653.23</v>
      </c>
      <c r="I25" s="3">
        <v>2582.66</v>
      </c>
      <c r="J25" s="3">
        <v>4390.5200000000004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BN25" s="3"/>
    </row>
    <row r="26" spans="1:190" ht="13.5" customHeight="1" x14ac:dyDescent="0.3">
      <c r="A26" s="2">
        <v>423</v>
      </c>
      <c r="B26" s="1" t="s">
        <v>35</v>
      </c>
      <c r="C26" s="5">
        <v>902161</v>
      </c>
      <c r="D26" s="33">
        <v>1151545</v>
      </c>
      <c r="E26" s="2" t="s">
        <v>14</v>
      </c>
      <c r="F26" s="2" t="s">
        <v>18</v>
      </c>
      <c r="G26" s="2" t="s">
        <v>64</v>
      </c>
      <c r="H26" s="3">
        <v>12264.29</v>
      </c>
      <c r="I26" s="3">
        <v>613.21</v>
      </c>
      <c r="J26" s="3">
        <v>1042.46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5.0001400991902263E-2</v>
      </c>
      <c r="Q26" s="28">
        <v>8.4998178710527061E-2</v>
      </c>
      <c r="BU26" s="3"/>
    </row>
    <row r="27" spans="1:190" ht="14.25" customHeight="1" x14ac:dyDescent="0.3">
      <c r="A27" s="2">
        <v>423</v>
      </c>
      <c r="B27" s="1" t="s">
        <v>35</v>
      </c>
      <c r="C27" s="5">
        <v>807231</v>
      </c>
      <c r="D27" s="33">
        <v>1151527</v>
      </c>
      <c r="E27" s="2" t="s">
        <v>86</v>
      </c>
      <c r="F27" s="2" t="s">
        <v>87</v>
      </c>
      <c r="G27" s="2" t="s">
        <v>88</v>
      </c>
      <c r="H27" s="3">
        <v>17311.59</v>
      </c>
      <c r="I27" s="3">
        <v>865.58</v>
      </c>
      <c r="J27" s="3">
        <v>1471.49</v>
      </c>
      <c r="K27" s="3">
        <v>0</v>
      </c>
      <c r="L27" s="3">
        <v>0</v>
      </c>
      <c r="M27" s="3">
        <v>0</v>
      </c>
      <c r="N27" s="3">
        <v>0</v>
      </c>
      <c r="O27" s="6">
        <v>0</v>
      </c>
      <c r="P27" s="28">
        <v>4.9999811207479206E-2</v>
      </c>
      <c r="Q27" s="28">
        <v>8.4998168712548297E-2</v>
      </c>
      <c r="BU27" s="3"/>
    </row>
    <row r="28" spans="1:190" ht="14.25" customHeight="1" x14ac:dyDescent="0.3">
      <c r="A28" s="2">
        <v>423</v>
      </c>
      <c r="B28" s="1" t="s">
        <v>35</v>
      </c>
      <c r="C28" s="58">
        <v>811518</v>
      </c>
      <c r="D28" s="33">
        <v>1153192</v>
      </c>
      <c r="E28" s="2" t="s">
        <v>169</v>
      </c>
      <c r="F28" s="2" t="s">
        <v>168</v>
      </c>
      <c r="G28" s="2" t="s">
        <v>167</v>
      </c>
      <c r="H28" s="3">
        <v>28220.11</v>
      </c>
      <c r="I28" s="3">
        <v>1411.01</v>
      </c>
      <c r="J28" s="3">
        <v>2398.71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">
        <v>303014</v>
      </c>
      <c r="D29" s="33">
        <v>1151519</v>
      </c>
      <c r="E29" s="29" t="s">
        <v>55</v>
      </c>
      <c r="F29" s="1" t="s">
        <v>29</v>
      </c>
      <c r="G29" s="2" t="s">
        <v>56</v>
      </c>
      <c r="H29" s="3">
        <v>135051.04999999999</v>
      </c>
      <c r="I29" s="3">
        <v>6752.55</v>
      </c>
      <c r="J29" s="3">
        <v>11479.34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9.5999999999999988E-2</v>
      </c>
      <c r="Q29" s="28">
        <v>0.16320634920634919</v>
      </c>
      <c r="S29" s="9"/>
      <c r="T29" s="30"/>
      <c r="U29" s="30"/>
      <c r="V29" s="31"/>
      <c r="W29" s="32"/>
      <c r="X29" s="33"/>
      <c r="Y29" s="3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3"/>
      <c r="DJ29" s="33"/>
      <c r="GH29" s="3"/>
    </row>
    <row r="30" spans="1:190" ht="14.25" customHeight="1" x14ac:dyDescent="0.3">
      <c r="A30" s="2">
        <v>423</v>
      </c>
      <c r="B30" s="1" t="s">
        <v>35</v>
      </c>
      <c r="C30" s="37">
        <v>1612021</v>
      </c>
      <c r="D30" s="37">
        <v>1153088</v>
      </c>
      <c r="E30" s="38" t="s">
        <v>126</v>
      </c>
      <c r="F30" s="38" t="s">
        <v>125</v>
      </c>
      <c r="G30" s="1" t="s">
        <v>124</v>
      </c>
      <c r="H30" s="3">
        <v>205792.08</v>
      </c>
      <c r="I30" s="3">
        <v>10289.6</v>
      </c>
      <c r="J30" s="3">
        <v>17492.330000000002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0.06</v>
      </c>
      <c r="Q30" s="28">
        <v>0.10199999999999999</v>
      </c>
      <c r="R30" s="28"/>
      <c r="BV30" s="3"/>
    </row>
    <row r="31" spans="1:190" ht="14.25" customHeight="1" x14ac:dyDescent="0.3">
      <c r="A31" s="2">
        <v>423</v>
      </c>
      <c r="B31" s="1" t="s">
        <v>35</v>
      </c>
      <c r="C31" s="17">
        <v>904217</v>
      </c>
      <c r="D31" s="33">
        <v>1151457</v>
      </c>
      <c r="E31" s="13" t="s">
        <v>14</v>
      </c>
      <c r="F31" s="16" t="s">
        <v>47</v>
      </c>
      <c r="G31" s="16" t="s">
        <v>48</v>
      </c>
      <c r="H31" s="3">
        <v>115758.05</v>
      </c>
      <c r="I31" s="3">
        <v>5787.9</v>
      </c>
      <c r="J31" s="3">
        <v>9839.43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0.05</v>
      </c>
      <c r="Q31" s="28">
        <v>8.5004444444444438E-2</v>
      </c>
      <c r="BQ31" s="3"/>
    </row>
    <row r="32" spans="1:190" ht="13.5" customHeight="1" x14ac:dyDescent="0.3">
      <c r="A32" s="2">
        <v>423</v>
      </c>
      <c r="B32" s="1" t="s">
        <v>35</v>
      </c>
      <c r="C32" s="5">
        <v>1711007</v>
      </c>
      <c r="D32" s="9">
        <v>1152502</v>
      </c>
      <c r="E32" s="1" t="s">
        <v>165</v>
      </c>
      <c r="F32" s="2" t="s">
        <v>163</v>
      </c>
      <c r="G32" s="1" t="s">
        <v>166</v>
      </c>
      <c r="H32" s="3">
        <v>93583.95</v>
      </c>
      <c r="I32" s="3">
        <v>4679.2</v>
      </c>
      <c r="J32" s="3">
        <v>7954.64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BN32" s="3"/>
    </row>
    <row r="33" spans="1:190" ht="14.25" customHeight="1" x14ac:dyDescent="0.3">
      <c r="B33" s="13"/>
      <c r="C33" s="17"/>
      <c r="E33" s="16"/>
      <c r="F33" s="16"/>
      <c r="G33" s="16"/>
      <c r="P33" s="28"/>
      <c r="Q33" s="28"/>
      <c r="BU33" s="3"/>
    </row>
    <row r="34" spans="1:190" ht="14.25" customHeight="1" thickBot="1" x14ac:dyDescent="0.35">
      <c r="A34" s="14"/>
      <c r="B34" s="11"/>
      <c r="C34" s="15"/>
      <c r="D34" s="36"/>
      <c r="E34" s="14"/>
      <c r="F34" s="14"/>
      <c r="G34" s="14"/>
      <c r="H34" s="12">
        <f>SUM(H2:H33)</f>
        <v>1277414.22</v>
      </c>
      <c r="I34" s="12">
        <f>SUM(I2:I33)</f>
        <v>63870.720000000001</v>
      </c>
      <c r="J34" s="12">
        <f t="shared" ref="J34:O34" si="0">SUM(J2:J33)</f>
        <v>108580.23</v>
      </c>
      <c r="K34" s="12">
        <f t="shared" si="0"/>
        <v>0</v>
      </c>
      <c r="L34" s="12">
        <f t="shared" si="0"/>
        <v>0</v>
      </c>
      <c r="M34" s="12">
        <f t="shared" si="0"/>
        <v>0</v>
      </c>
      <c r="N34" s="12">
        <f t="shared" si="0"/>
        <v>0</v>
      </c>
      <c r="O34" s="12">
        <f t="shared" si="0"/>
        <v>0</v>
      </c>
      <c r="BU34" s="3"/>
    </row>
    <row r="35" spans="1:190" ht="14.25" customHeight="1" thickTop="1" x14ac:dyDescent="0.3">
      <c r="B35" s="13"/>
      <c r="C35" s="17"/>
      <c r="E35" s="16"/>
      <c r="F35" s="16"/>
      <c r="G35" s="16"/>
      <c r="H35" s="3">
        <v>695168.74999999988</v>
      </c>
      <c r="I35" s="3">
        <v>34818.300000000003</v>
      </c>
      <c r="J35" s="3">
        <v>59191.100000000006</v>
      </c>
      <c r="K35" s="1"/>
      <c r="L35" s="1"/>
      <c r="M35" s="3">
        <v>0</v>
      </c>
      <c r="N35" s="3">
        <v>0</v>
      </c>
      <c r="O35" s="6">
        <v>0</v>
      </c>
      <c r="P35" s="28"/>
      <c r="Q35" s="28"/>
      <c r="BU35" s="3"/>
    </row>
    <row r="36" spans="1:190" ht="14.25" customHeight="1" x14ac:dyDescent="0.3">
      <c r="E36" s="2"/>
      <c r="F36" s="2"/>
      <c r="H36" s="3">
        <f>+H35-H34</f>
        <v>-582245.47000000009</v>
      </c>
      <c r="I36" s="3">
        <f>+I35-I34</f>
        <v>-29052.42</v>
      </c>
      <c r="J36" s="3">
        <f>+J35-J34</f>
        <v>-49389.12999999999</v>
      </c>
      <c r="BU36" s="3"/>
    </row>
    <row r="37" spans="1:190" ht="14.25" customHeight="1" x14ac:dyDescent="0.3">
      <c r="A37" s="2" t="s">
        <v>150</v>
      </c>
      <c r="E37" s="2"/>
      <c r="F37" s="2"/>
      <c r="BU37" s="3"/>
    </row>
    <row r="38" spans="1:190" ht="13.5" customHeight="1" x14ac:dyDescent="0.3">
      <c r="E38" s="29"/>
      <c r="P38" s="28"/>
      <c r="Q38" s="28"/>
      <c r="S38" s="9"/>
      <c r="T38" s="30"/>
      <c r="U38" s="30"/>
      <c r="V38" s="31"/>
      <c r="W38" s="32"/>
      <c r="X38" s="33"/>
      <c r="Y38" s="3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3"/>
      <c r="DJ38" s="33"/>
      <c r="GH38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254" priority="14" stopIfTrue="1"/>
  </conditionalFormatting>
  <conditionalFormatting sqref="F3">
    <cfRule type="duplicateValues" dxfId="253" priority="15" stopIfTrue="1"/>
  </conditionalFormatting>
  <conditionalFormatting sqref="D23">
    <cfRule type="duplicateValues" dxfId="252" priority="12" stopIfTrue="1"/>
  </conditionalFormatting>
  <conditionalFormatting sqref="C23">
    <cfRule type="duplicateValues" dxfId="251" priority="11" stopIfTrue="1"/>
  </conditionalFormatting>
  <conditionalFormatting sqref="C23">
    <cfRule type="duplicateValues" dxfId="250" priority="13" stopIfTrue="1"/>
  </conditionalFormatting>
  <conditionalFormatting sqref="C26:D26 D3">
    <cfRule type="duplicateValues" dxfId="249" priority="16"/>
  </conditionalFormatting>
  <conditionalFormatting sqref="D33:D65536 D4:D22 D1:D2 D27:D31">
    <cfRule type="duplicateValues" dxfId="248" priority="17" stopIfTrue="1"/>
  </conditionalFormatting>
  <conditionalFormatting sqref="C33:C65536 C4:C22 C1:C2 C27:C31">
    <cfRule type="duplicateValues" dxfId="247" priority="18" stopIfTrue="1"/>
  </conditionalFormatting>
  <conditionalFormatting sqref="C29:C31 C4:C22 C1:C2 C33:C37 C39:C65536">
    <cfRule type="duplicateValues" dxfId="246" priority="19" stopIfTrue="1"/>
  </conditionalFormatting>
  <conditionalFormatting sqref="C25">
    <cfRule type="duplicateValues" dxfId="245" priority="6" stopIfTrue="1"/>
  </conditionalFormatting>
  <conditionalFormatting sqref="E25">
    <cfRule type="duplicateValues" dxfId="244" priority="7" stopIfTrue="1"/>
  </conditionalFormatting>
  <conditionalFormatting sqref="F25">
    <cfRule type="duplicateValues" dxfId="243" priority="8" stopIfTrue="1"/>
  </conditionalFormatting>
  <conditionalFormatting sqref="F25">
    <cfRule type="duplicateValues" dxfId="242" priority="9" stopIfTrue="1"/>
  </conditionalFormatting>
  <conditionalFormatting sqref="G25">
    <cfRule type="duplicateValues" dxfId="241" priority="10" stopIfTrue="1"/>
  </conditionalFormatting>
  <conditionalFormatting sqref="C32">
    <cfRule type="duplicateValues" dxfId="240" priority="1" stopIfTrue="1"/>
  </conditionalFormatting>
  <conditionalFormatting sqref="E32">
    <cfRule type="duplicateValues" dxfId="239" priority="2" stopIfTrue="1"/>
  </conditionalFormatting>
  <conditionalFormatting sqref="F32">
    <cfRule type="duplicateValues" dxfId="238" priority="3" stopIfTrue="1"/>
  </conditionalFormatting>
  <conditionalFormatting sqref="F32">
    <cfRule type="duplicateValues" dxfId="237" priority="4" stopIfTrue="1"/>
  </conditionalFormatting>
  <conditionalFormatting sqref="G32">
    <cfRule type="duplicateValues" dxfId="236" priority="5" stopIfTrue="1"/>
  </conditionalFormatting>
  <conditionalFormatting sqref="G27:G28">
    <cfRule type="duplicateValues" dxfId="235" priority="20" stopIfTrue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-2478.34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-1832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22044.73</v>
      </c>
      <c r="I4" s="3">
        <v>-4029.67</v>
      </c>
      <c r="J4" s="3">
        <v>1873.8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-2209.2600000000002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-2195.16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-2357.06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-2357.06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24859.86</v>
      </c>
      <c r="I9" s="3">
        <v>-2485.98</v>
      </c>
      <c r="J9" s="3">
        <v>2113.09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17311.59</v>
      </c>
      <c r="I10" s="3">
        <v>-1731.16</v>
      </c>
      <c r="J10" s="3">
        <v>1471.49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16718.21</v>
      </c>
      <c r="I11" s="3">
        <v>-1671.82</v>
      </c>
      <c r="J11" s="3">
        <v>1421.05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17830.939999999999</v>
      </c>
      <c r="I12" s="3">
        <v>-1783.1</v>
      </c>
      <c r="J12" s="3">
        <v>1515.63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20670.939999999999</v>
      </c>
      <c r="I13" s="3">
        <v>-2067.1</v>
      </c>
      <c r="J13" s="3">
        <v>1757.03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39333.35</v>
      </c>
      <c r="I14" s="3">
        <v>-3933.34</v>
      </c>
      <c r="J14" s="3">
        <v>3343.33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47399.32</v>
      </c>
      <c r="I15" s="3">
        <v>-4739.9399999999996</v>
      </c>
      <c r="J15" s="3">
        <v>4028.94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14263.36</v>
      </c>
      <c r="I16" s="3">
        <v>-1426.34</v>
      </c>
      <c r="J16" s="3">
        <v>1212.3900000000001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20414.240000000002</v>
      </c>
      <c r="I17" s="3">
        <v>-2041.42</v>
      </c>
      <c r="J17" s="3">
        <v>1735.21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26670.73</v>
      </c>
      <c r="I18" s="3">
        <v>-3424.82</v>
      </c>
      <c r="J18" s="3">
        <v>2267.0100000000002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61825.760000000002</v>
      </c>
      <c r="I19" s="3">
        <v>-6182.58</v>
      </c>
      <c r="J19" s="3">
        <v>5255.19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18916.84</v>
      </c>
      <c r="I20" s="3">
        <v>-1891.68</v>
      </c>
      <c r="J20" s="3">
        <v>1607.93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18530.12</v>
      </c>
      <c r="I21" s="3">
        <v>-1853.02</v>
      </c>
      <c r="J21" s="3">
        <v>1575.06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33361.43</v>
      </c>
      <c r="I22" s="3">
        <v>-3336.14</v>
      </c>
      <c r="J22" s="3">
        <v>2835.72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37330.699999999997</v>
      </c>
      <c r="I23" s="3">
        <v>-3733.08</v>
      </c>
      <c r="J23" s="3">
        <v>3173.11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51653.23</v>
      </c>
      <c r="I24" s="3">
        <v>-5165.32</v>
      </c>
      <c r="J24" s="3">
        <v>4390.5200000000004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12264.29</v>
      </c>
      <c r="I25" s="3">
        <v>-1226.42</v>
      </c>
      <c r="J25" s="3">
        <v>1042.46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17311.59</v>
      </c>
      <c r="I26" s="3">
        <v>-1731.16</v>
      </c>
      <c r="J26" s="3">
        <v>1471.49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28220.11</v>
      </c>
      <c r="I27" s="3">
        <v>-2822.02</v>
      </c>
      <c r="J27" s="3">
        <v>2398.71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">
        <v>303014</v>
      </c>
      <c r="D28" s="33">
        <v>1151519</v>
      </c>
      <c r="E28" s="29" t="s">
        <v>55</v>
      </c>
      <c r="F28" s="1" t="s">
        <v>29</v>
      </c>
      <c r="G28" s="2" t="s">
        <v>56</v>
      </c>
      <c r="H28" s="3">
        <v>135051.04999999999</v>
      </c>
      <c r="I28" s="3">
        <v>-13486.44</v>
      </c>
      <c r="J28" s="3">
        <v>19132.23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9.5999999999999988E-2</v>
      </c>
      <c r="Q28" s="28">
        <v>0.16320634920634919</v>
      </c>
      <c r="S28" s="9"/>
      <c r="T28" s="30"/>
      <c r="U28" s="30"/>
      <c r="V28" s="31"/>
      <c r="W28" s="32"/>
      <c r="X28" s="33"/>
      <c r="Y28" s="3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3"/>
      <c r="DJ28" s="33"/>
      <c r="GH28" s="3"/>
    </row>
    <row r="29" spans="1:190" ht="14.25" customHeight="1" x14ac:dyDescent="0.3">
      <c r="A29" s="2">
        <v>423</v>
      </c>
      <c r="B29" s="1" t="s">
        <v>35</v>
      </c>
      <c r="C29" s="37">
        <v>1612021</v>
      </c>
      <c r="D29" s="37">
        <v>1153088</v>
      </c>
      <c r="E29" s="38" t="s">
        <v>126</v>
      </c>
      <c r="F29" s="38" t="s">
        <v>125</v>
      </c>
      <c r="G29" s="1" t="s">
        <v>124</v>
      </c>
      <c r="H29" s="3">
        <v>205792.08</v>
      </c>
      <c r="I29" s="3">
        <v>-20550.759999999998</v>
      </c>
      <c r="J29" s="3">
        <v>29153.88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0.06</v>
      </c>
      <c r="Q29" s="28">
        <v>0.10199999999999999</v>
      </c>
      <c r="R29" s="28"/>
      <c r="BV29" s="3"/>
    </row>
    <row r="30" spans="1:190" ht="14.25" customHeight="1" x14ac:dyDescent="0.3">
      <c r="A30" s="2">
        <v>423</v>
      </c>
      <c r="B30" s="1" t="s">
        <v>35</v>
      </c>
      <c r="C30" s="17">
        <v>904217</v>
      </c>
      <c r="D30" s="33">
        <v>1151457</v>
      </c>
      <c r="E30" s="13" t="s">
        <v>14</v>
      </c>
      <c r="F30" s="16" t="s">
        <v>47</v>
      </c>
      <c r="G30" s="16" t="s">
        <v>48</v>
      </c>
      <c r="H30" s="3">
        <v>115758.05</v>
      </c>
      <c r="I30" s="3">
        <v>-11559.8</v>
      </c>
      <c r="J30" s="3">
        <v>16399.05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0.05</v>
      </c>
      <c r="Q30" s="28">
        <v>8.5004444444444438E-2</v>
      </c>
      <c r="BQ30" s="3"/>
    </row>
    <row r="31" spans="1:190" ht="13.5" customHeight="1" x14ac:dyDescent="0.3">
      <c r="A31" s="2">
        <v>423</v>
      </c>
      <c r="B31" s="1" t="s">
        <v>35</v>
      </c>
      <c r="C31" s="5">
        <v>1711007</v>
      </c>
      <c r="D31" s="9">
        <v>1152502</v>
      </c>
      <c r="E31" s="1" t="s">
        <v>165</v>
      </c>
      <c r="F31" s="2" t="s">
        <v>163</v>
      </c>
      <c r="G31" s="1" t="s">
        <v>166</v>
      </c>
      <c r="H31" s="3">
        <v>93583.95</v>
      </c>
      <c r="I31" s="3">
        <v>-9345.4599999999991</v>
      </c>
      <c r="J31" s="3">
        <v>13257.73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BN31" s="3"/>
    </row>
    <row r="32" spans="1:190" ht="14.25" customHeight="1" x14ac:dyDescent="0.3">
      <c r="B32" s="13"/>
      <c r="C32" s="17"/>
      <c r="E32" s="16"/>
      <c r="F32" s="16"/>
      <c r="G32" s="16"/>
      <c r="P32" s="28"/>
      <c r="Q32" s="28"/>
      <c r="BU32" s="3"/>
    </row>
    <row r="33" spans="1:190" ht="14.25" customHeight="1" thickBot="1" x14ac:dyDescent="0.35">
      <c r="A33" s="14"/>
      <c r="B33" s="11"/>
      <c r="C33" s="15"/>
      <c r="D33" s="36"/>
      <c r="E33" s="14"/>
      <c r="F33" s="14"/>
      <c r="G33" s="14"/>
      <c r="H33" s="12">
        <f>SUM(H2:H32)</f>
        <v>1231405.4699999997</v>
      </c>
      <c r="I33" s="12">
        <f>SUM(I2:I32)</f>
        <v>-125647.45000000001</v>
      </c>
      <c r="J33" s="12">
        <f t="shared" ref="J33:O33" si="0">SUM(J2:J32)</f>
        <v>135846.63</v>
      </c>
      <c r="K33" s="12">
        <f t="shared" si="0"/>
        <v>0</v>
      </c>
      <c r="L33" s="12">
        <f t="shared" si="0"/>
        <v>0</v>
      </c>
      <c r="M33" s="12">
        <f t="shared" si="0"/>
        <v>0</v>
      </c>
      <c r="N33" s="12">
        <f t="shared" si="0"/>
        <v>0</v>
      </c>
      <c r="O33" s="12">
        <f t="shared" si="0"/>
        <v>0</v>
      </c>
      <c r="BU33" s="3"/>
    </row>
    <row r="34" spans="1:190" ht="14.25" customHeight="1" thickTop="1" x14ac:dyDescent="0.3">
      <c r="B34" s="13"/>
      <c r="C34" s="17"/>
      <c r="E34" s="16"/>
      <c r="F34" s="16"/>
      <c r="G34" s="16"/>
      <c r="H34" s="3">
        <v>695168.74999999988</v>
      </c>
      <c r="I34" s="3">
        <v>34818.300000000003</v>
      </c>
      <c r="J34" s="3">
        <v>59191.100000000006</v>
      </c>
      <c r="K34" s="1"/>
      <c r="L34" s="1"/>
      <c r="M34" s="3">
        <v>0</v>
      </c>
      <c r="N34" s="3">
        <v>0</v>
      </c>
      <c r="O34" s="6">
        <v>0</v>
      </c>
      <c r="P34" s="28"/>
      <c r="Q34" s="28"/>
      <c r="BU34" s="3"/>
    </row>
    <row r="35" spans="1:190" ht="14.25" customHeight="1" x14ac:dyDescent="0.3">
      <c r="E35" s="2"/>
      <c r="F35" s="2"/>
      <c r="H35" s="3">
        <f>+H34-H33</f>
        <v>-536236.71999999986</v>
      </c>
      <c r="I35" s="3">
        <f>+I34-I33</f>
        <v>160465.75</v>
      </c>
      <c r="J35" s="3">
        <f>+J34-J33</f>
        <v>-76655.53</v>
      </c>
      <c r="BU35" s="3"/>
    </row>
    <row r="36" spans="1:190" ht="14.25" customHeight="1" x14ac:dyDescent="0.3">
      <c r="A36" s="2" t="s">
        <v>150</v>
      </c>
      <c r="E36" s="2"/>
      <c r="F36" s="2"/>
      <c r="BU36" s="3"/>
    </row>
    <row r="37" spans="1:190" ht="13.5" customHeight="1" x14ac:dyDescent="0.3">
      <c r="E37" s="29"/>
      <c r="P37" s="28"/>
      <c r="Q37" s="28"/>
      <c r="S37" s="9"/>
      <c r="T37" s="30"/>
      <c r="U37" s="30"/>
      <c r="V37" s="31"/>
      <c r="W37" s="32"/>
      <c r="X37" s="33"/>
      <c r="Y37" s="3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3"/>
      <c r="DJ37" s="33"/>
      <c r="GH37" s="3"/>
    </row>
    <row r="41" spans="1:190" ht="14.25" customHeight="1" x14ac:dyDescent="0.3">
      <c r="A41" s="2">
        <v>423</v>
      </c>
      <c r="B41" s="1" t="s">
        <v>35</v>
      </c>
      <c r="C41" s="5">
        <v>1212042</v>
      </c>
      <c r="D41" s="33">
        <v>1151931</v>
      </c>
      <c r="E41" s="2" t="s">
        <v>115</v>
      </c>
      <c r="F41" s="2" t="s">
        <v>116</v>
      </c>
      <c r="G41" s="2" t="s">
        <v>117</v>
      </c>
      <c r="H41" s="3">
        <v>0</v>
      </c>
      <c r="I41" s="3">
        <v>0</v>
      </c>
      <c r="J41" s="3" t="e">
        <f>VLOOKUP(C41,[6]Pension!$B$3:$L$30,11,FALSE)</f>
        <v>#N/A</v>
      </c>
      <c r="K41" s="3">
        <v>0</v>
      </c>
      <c r="L41" s="3">
        <v>0</v>
      </c>
      <c r="M41" s="3">
        <v>0</v>
      </c>
      <c r="N41" s="3">
        <v>0</v>
      </c>
      <c r="O41" s="6">
        <v>0</v>
      </c>
      <c r="P41" s="28">
        <v>0.05</v>
      </c>
      <c r="Q41" s="28">
        <v>8.5000000000000006E-2</v>
      </c>
      <c r="BU41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234" priority="14" stopIfTrue="1"/>
  </conditionalFormatting>
  <conditionalFormatting sqref="F3">
    <cfRule type="duplicateValues" dxfId="233" priority="15" stopIfTrue="1"/>
  </conditionalFormatting>
  <conditionalFormatting sqref="D22">
    <cfRule type="duplicateValues" dxfId="232" priority="12" stopIfTrue="1"/>
  </conditionalFormatting>
  <conditionalFormatting sqref="C22">
    <cfRule type="duplicateValues" dxfId="231" priority="11" stopIfTrue="1"/>
  </conditionalFormatting>
  <conditionalFormatting sqref="C22">
    <cfRule type="duplicateValues" dxfId="230" priority="13" stopIfTrue="1"/>
  </conditionalFormatting>
  <conditionalFormatting sqref="C25:D25 D3">
    <cfRule type="duplicateValues" dxfId="229" priority="16"/>
  </conditionalFormatting>
  <conditionalFormatting sqref="D4:D21 D1:D2 D26:D30 D32:D65536">
    <cfRule type="duplicateValues" dxfId="228" priority="17" stopIfTrue="1"/>
  </conditionalFormatting>
  <conditionalFormatting sqref="C4:C21 C1:C2 C26:C30 C32:C65536">
    <cfRule type="duplicateValues" dxfId="227" priority="18" stopIfTrue="1"/>
  </conditionalFormatting>
  <conditionalFormatting sqref="C28:C30 C4:C21 C1:C2 C32:C36 C38:C65536">
    <cfRule type="duplicateValues" dxfId="226" priority="19" stopIfTrue="1"/>
  </conditionalFormatting>
  <conditionalFormatting sqref="C24">
    <cfRule type="duplicateValues" dxfId="225" priority="6" stopIfTrue="1"/>
  </conditionalFormatting>
  <conditionalFormatting sqref="E24">
    <cfRule type="duplicateValues" dxfId="224" priority="7" stopIfTrue="1"/>
  </conditionalFormatting>
  <conditionalFormatting sqref="F24">
    <cfRule type="duplicateValues" dxfId="223" priority="8" stopIfTrue="1"/>
  </conditionalFormatting>
  <conditionalFormatting sqref="F24">
    <cfRule type="duplicateValues" dxfId="222" priority="9" stopIfTrue="1"/>
  </conditionalFormatting>
  <conditionalFormatting sqref="G24">
    <cfRule type="duplicateValues" dxfId="221" priority="10" stopIfTrue="1"/>
  </conditionalFormatting>
  <conditionalFormatting sqref="C31">
    <cfRule type="duplicateValues" dxfId="220" priority="1" stopIfTrue="1"/>
  </conditionalFormatting>
  <conditionalFormatting sqref="E31">
    <cfRule type="duplicateValues" dxfId="219" priority="2" stopIfTrue="1"/>
  </conditionalFormatting>
  <conditionalFormatting sqref="F31">
    <cfRule type="duplicateValues" dxfId="218" priority="3" stopIfTrue="1"/>
  </conditionalFormatting>
  <conditionalFormatting sqref="F31">
    <cfRule type="duplicateValues" dxfId="217" priority="4" stopIfTrue="1"/>
  </conditionalFormatting>
  <conditionalFormatting sqref="G31">
    <cfRule type="duplicateValues" dxfId="216" priority="5" stopIfTrue="1"/>
  </conditionalFormatting>
  <conditionalFormatting sqref="G26:G27">
    <cfRule type="duplicateValues" dxfId="215" priority="20" stopIfTrue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24783.49</v>
      </c>
      <c r="I2" s="3">
        <v>0</v>
      </c>
      <c r="J2" s="3">
        <v>2106.6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18319.97</v>
      </c>
      <c r="I3" s="3">
        <v>0</v>
      </c>
      <c r="J3" s="3">
        <v>1557.2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28128.7</v>
      </c>
      <c r="I4" s="3">
        <v>0</v>
      </c>
      <c r="J4" s="3">
        <v>2390.94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22092.61</v>
      </c>
      <c r="I5" s="3">
        <v>0</v>
      </c>
      <c r="J5" s="3">
        <v>1877.87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21951.59</v>
      </c>
      <c r="I6" s="3">
        <v>0</v>
      </c>
      <c r="J6" s="3">
        <v>1865.89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23570.67</v>
      </c>
      <c r="I7" s="3">
        <v>0</v>
      </c>
      <c r="J7" s="3">
        <v>2003.51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23570.67</v>
      </c>
      <c r="I8" s="3">
        <v>0</v>
      </c>
      <c r="J8" s="3">
        <v>2003.51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24859.86</v>
      </c>
      <c r="I9" s="3">
        <v>0</v>
      </c>
      <c r="J9" s="3">
        <v>2113.09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21639.49</v>
      </c>
      <c r="I10" s="3">
        <v>0</v>
      </c>
      <c r="J10" s="3">
        <v>1471.49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16718.21</v>
      </c>
      <c r="I11" s="3">
        <v>0</v>
      </c>
      <c r="J11" s="3">
        <v>1421.05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22288.67</v>
      </c>
      <c r="I12" s="3">
        <v>0</v>
      </c>
      <c r="J12" s="3">
        <v>1515.63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22288.67</v>
      </c>
      <c r="I13" s="3">
        <v>0</v>
      </c>
      <c r="J13" s="3">
        <v>1757.03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39333.35</v>
      </c>
      <c r="I14" s="3">
        <v>0</v>
      </c>
      <c r="J14" s="3">
        <v>3343.33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47399.32</v>
      </c>
      <c r="I15" s="3">
        <v>0</v>
      </c>
      <c r="J15" s="3">
        <v>4028.94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14263.36</v>
      </c>
      <c r="I16" s="3">
        <v>0</v>
      </c>
      <c r="J16" s="3">
        <v>1212.3900000000001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20414.240000000002</v>
      </c>
      <c r="I17" s="3">
        <v>0</v>
      </c>
      <c r="J17" s="3">
        <v>1735.21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67743.199999999997</v>
      </c>
      <c r="I18" s="3">
        <v>0</v>
      </c>
      <c r="J18" s="3">
        <v>3555.17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61825.760000000002</v>
      </c>
      <c r="I19" s="3">
        <v>0</v>
      </c>
      <c r="J19" s="3">
        <v>5255.19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21639.49</v>
      </c>
      <c r="I20" s="3">
        <v>0</v>
      </c>
      <c r="J20" s="3">
        <v>1607.93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23162.65</v>
      </c>
      <c r="I21" s="3">
        <v>0</v>
      </c>
      <c r="J21" s="3">
        <v>1575.06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33361.43</v>
      </c>
      <c r="I22" s="3">
        <v>0</v>
      </c>
      <c r="J22" s="3">
        <v>2835.72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37330.699999999997</v>
      </c>
      <c r="I23" s="3">
        <v>0</v>
      </c>
      <c r="J23" s="3">
        <v>3173.11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51653.23</v>
      </c>
      <c r="I24" s="3">
        <v>0</v>
      </c>
      <c r="J24" s="3">
        <v>4390.5200000000004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12264.29</v>
      </c>
      <c r="I25" s="3">
        <v>0</v>
      </c>
      <c r="J25" s="3">
        <v>1042.46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21639.49</v>
      </c>
      <c r="I26" s="3">
        <v>0</v>
      </c>
      <c r="J26" s="3">
        <v>1471.49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28220.11</v>
      </c>
      <c r="I27" s="3">
        <v>0</v>
      </c>
      <c r="J27" s="3">
        <v>2398.71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">
        <v>303014</v>
      </c>
      <c r="D28" s="33">
        <v>1151519</v>
      </c>
      <c r="E28" s="29" t="s">
        <v>55</v>
      </c>
      <c r="F28" s="1" t="s">
        <v>29</v>
      </c>
      <c r="G28" s="2" t="s">
        <v>56</v>
      </c>
      <c r="H28" s="3">
        <v>135051.04999999999</v>
      </c>
      <c r="I28" s="3">
        <v>0</v>
      </c>
      <c r="J28" s="3">
        <v>19132.23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9.5999999999999988E-2</v>
      </c>
      <c r="Q28" s="28">
        <v>0.16320634920634919</v>
      </c>
      <c r="S28" s="9"/>
      <c r="T28" s="30"/>
      <c r="U28" s="30"/>
      <c r="V28" s="31"/>
      <c r="W28" s="32"/>
      <c r="X28" s="33"/>
      <c r="Y28" s="3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3"/>
      <c r="DJ28" s="33"/>
      <c r="GH28" s="3"/>
    </row>
    <row r="29" spans="1:190" ht="14.25" customHeight="1" x14ac:dyDescent="0.3">
      <c r="A29" s="2">
        <v>423</v>
      </c>
      <c r="B29" s="1" t="s">
        <v>35</v>
      </c>
      <c r="C29" s="37">
        <v>1612021</v>
      </c>
      <c r="D29" s="37">
        <v>1153088</v>
      </c>
      <c r="E29" s="38" t="s">
        <v>126</v>
      </c>
      <c r="F29" s="38" t="s">
        <v>125</v>
      </c>
      <c r="G29" s="1" t="s">
        <v>124</v>
      </c>
      <c r="H29" s="3">
        <v>205792.08</v>
      </c>
      <c r="I29" s="3">
        <v>0</v>
      </c>
      <c r="J29" s="3">
        <v>29153.88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0.06</v>
      </c>
      <c r="Q29" s="28">
        <v>0.10199999999999999</v>
      </c>
      <c r="R29" s="28"/>
      <c r="BV29" s="3"/>
    </row>
    <row r="30" spans="1:190" ht="14.25" customHeight="1" x14ac:dyDescent="0.3">
      <c r="A30" s="2">
        <v>423</v>
      </c>
      <c r="B30" s="1" t="s">
        <v>35</v>
      </c>
      <c r="C30" s="17">
        <v>904217</v>
      </c>
      <c r="D30" s="33">
        <v>1151457</v>
      </c>
      <c r="E30" s="13" t="s">
        <v>14</v>
      </c>
      <c r="F30" s="16" t="s">
        <v>47</v>
      </c>
      <c r="G30" s="16" t="s">
        <v>48</v>
      </c>
      <c r="H30" s="3">
        <v>115758.05</v>
      </c>
      <c r="I30" s="3">
        <v>0</v>
      </c>
      <c r="J30" s="3">
        <v>16399.05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0.05</v>
      </c>
      <c r="Q30" s="28">
        <v>8.5004444444444438E-2</v>
      </c>
      <c r="BQ30" s="3"/>
    </row>
    <row r="31" spans="1:190" ht="13.5" customHeight="1" x14ac:dyDescent="0.3">
      <c r="A31" s="2">
        <v>423</v>
      </c>
      <c r="B31" s="1" t="s">
        <v>35</v>
      </c>
      <c r="C31" s="5">
        <v>1711007</v>
      </c>
      <c r="D31" s="9">
        <v>1152502</v>
      </c>
      <c r="E31" s="1" t="s">
        <v>165</v>
      </c>
      <c r="F31" s="2" t="s">
        <v>163</v>
      </c>
      <c r="G31" s="1" t="s">
        <v>166</v>
      </c>
      <c r="H31" s="3">
        <v>93583.95</v>
      </c>
      <c r="I31" s="3">
        <v>0</v>
      </c>
      <c r="J31" s="3">
        <v>13257.73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BN31" s="3"/>
    </row>
    <row r="32" spans="1:190" ht="14.25" customHeight="1" x14ac:dyDescent="0.3">
      <c r="B32" s="13"/>
      <c r="C32" s="17"/>
      <c r="E32" s="16"/>
      <c r="F32" s="16"/>
      <c r="G32" s="16"/>
      <c r="P32" s="28"/>
      <c r="Q32" s="28"/>
      <c r="BU32" s="3"/>
    </row>
    <row r="33" spans="1:190" ht="14.25" customHeight="1" thickBot="1" x14ac:dyDescent="0.35">
      <c r="A33" s="14"/>
      <c r="B33" s="11"/>
      <c r="C33" s="15"/>
      <c r="D33" s="36"/>
      <c r="E33" s="14"/>
      <c r="F33" s="14"/>
      <c r="G33" s="14"/>
      <c r="H33" s="12">
        <f>SUM(H2:H32)</f>
        <v>1300648.3500000001</v>
      </c>
      <c r="I33" s="12">
        <f>SUM(I2:I32)</f>
        <v>0</v>
      </c>
      <c r="J33" s="12">
        <f t="shared" ref="J33:O33" si="0">SUM(J2:J32)</f>
        <v>137651.93000000002</v>
      </c>
      <c r="K33" s="12">
        <f t="shared" si="0"/>
        <v>0</v>
      </c>
      <c r="L33" s="12">
        <f t="shared" si="0"/>
        <v>0</v>
      </c>
      <c r="M33" s="12">
        <f t="shared" si="0"/>
        <v>0</v>
      </c>
      <c r="N33" s="12">
        <f t="shared" si="0"/>
        <v>0</v>
      </c>
      <c r="O33" s="12">
        <f t="shared" si="0"/>
        <v>0</v>
      </c>
      <c r="BU33" s="3"/>
    </row>
    <row r="34" spans="1:190" ht="14.25" customHeight="1" thickTop="1" x14ac:dyDescent="0.3">
      <c r="B34" s="13"/>
      <c r="C34" s="17"/>
      <c r="E34" s="16"/>
      <c r="F34" s="16"/>
      <c r="G34" s="16"/>
      <c r="H34" s="3">
        <v>695168.74999999988</v>
      </c>
      <c r="I34" s="3">
        <v>34818.300000000003</v>
      </c>
      <c r="J34" s="3">
        <v>59191.100000000006</v>
      </c>
      <c r="K34" s="1"/>
      <c r="L34" s="1"/>
      <c r="M34" s="3">
        <v>0</v>
      </c>
      <c r="N34" s="3">
        <v>0</v>
      </c>
      <c r="O34" s="6">
        <v>0</v>
      </c>
      <c r="P34" s="28"/>
      <c r="Q34" s="28"/>
      <c r="BU34" s="3"/>
    </row>
    <row r="35" spans="1:190" ht="14.25" customHeight="1" x14ac:dyDescent="0.3">
      <c r="E35" s="2"/>
      <c r="F35" s="2"/>
      <c r="H35" s="3">
        <f>+H34-H33</f>
        <v>-605479.60000000021</v>
      </c>
      <c r="I35" s="3">
        <f>+I34-I33</f>
        <v>34818.300000000003</v>
      </c>
      <c r="J35" s="3">
        <f>+J34-J33</f>
        <v>-78460.830000000016</v>
      </c>
      <c r="BU35" s="3"/>
    </row>
    <row r="36" spans="1:190" ht="14.25" customHeight="1" x14ac:dyDescent="0.3">
      <c r="A36" s="2" t="s">
        <v>150</v>
      </c>
      <c r="E36" s="2"/>
      <c r="F36" s="2"/>
      <c r="BU36" s="3"/>
    </row>
    <row r="37" spans="1:190" ht="13.5" customHeight="1" x14ac:dyDescent="0.3">
      <c r="E37" s="29"/>
      <c r="P37" s="28"/>
      <c r="Q37" s="28"/>
      <c r="S37" s="9"/>
      <c r="T37" s="30"/>
      <c r="U37" s="30"/>
      <c r="V37" s="31"/>
      <c r="W37" s="32"/>
      <c r="X37" s="33"/>
      <c r="Y37" s="3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3"/>
      <c r="DJ37" s="33"/>
      <c r="GH37" s="3"/>
    </row>
    <row r="41" spans="1:190" ht="14.25" customHeight="1" x14ac:dyDescent="0.3">
      <c r="A41" s="2">
        <v>423</v>
      </c>
      <c r="B41" s="1" t="s">
        <v>35</v>
      </c>
      <c r="C41" s="5">
        <v>1212042</v>
      </c>
      <c r="D41" s="33">
        <v>1151931</v>
      </c>
      <c r="E41" s="2" t="s">
        <v>115</v>
      </c>
      <c r="F41" s="2" t="s">
        <v>116</v>
      </c>
      <c r="G41" s="2" t="s">
        <v>117</v>
      </c>
      <c r="H41" s="3">
        <v>0</v>
      </c>
      <c r="I41" s="3">
        <v>0</v>
      </c>
      <c r="J41" s="3" t="e">
        <f>VLOOKUP(C41,[6]Pension!$B$3:$L$30,11,FALSE)</f>
        <v>#N/A</v>
      </c>
      <c r="K41" s="3">
        <v>0</v>
      </c>
      <c r="L41" s="3">
        <v>0</v>
      </c>
      <c r="M41" s="3">
        <v>0</v>
      </c>
      <c r="N41" s="3">
        <v>0</v>
      </c>
      <c r="O41" s="6">
        <v>0</v>
      </c>
      <c r="P41" s="28">
        <v>0.05</v>
      </c>
      <c r="Q41" s="28">
        <v>8.5000000000000006E-2</v>
      </c>
      <c r="BU41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214" priority="14" stopIfTrue="1"/>
  </conditionalFormatting>
  <conditionalFormatting sqref="F3">
    <cfRule type="duplicateValues" dxfId="213" priority="15" stopIfTrue="1"/>
  </conditionalFormatting>
  <conditionalFormatting sqref="D22">
    <cfRule type="duplicateValues" dxfId="212" priority="12" stopIfTrue="1"/>
  </conditionalFormatting>
  <conditionalFormatting sqref="C22">
    <cfRule type="duplicateValues" dxfId="211" priority="11" stopIfTrue="1"/>
  </conditionalFormatting>
  <conditionalFormatting sqref="C22">
    <cfRule type="duplicateValues" dxfId="210" priority="13" stopIfTrue="1"/>
  </conditionalFormatting>
  <conditionalFormatting sqref="C25:D25 D3">
    <cfRule type="duplicateValues" dxfId="209" priority="16"/>
  </conditionalFormatting>
  <conditionalFormatting sqref="D32:D65536 D4:D21 D1:D2 D26:D30">
    <cfRule type="duplicateValues" dxfId="208" priority="17" stopIfTrue="1"/>
  </conditionalFormatting>
  <conditionalFormatting sqref="C32:C65536 C4:C21 C1:C2 C26:C30">
    <cfRule type="duplicateValues" dxfId="207" priority="18" stopIfTrue="1"/>
  </conditionalFormatting>
  <conditionalFormatting sqref="C28:C30 C4:C21 C1:C2 C32:C36 C38:C65536">
    <cfRule type="duplicateValues" dxfId="206" priority="19" stopIfTrue="1"/>
  </conditionalFormatting>
  <conditionalFormatting sqref="C24">
    <cfRule type="duplicateValues" dxfId="205" priority="6" stopIfTrue="1"/>
  </conditionalFormatting>
  <conditionalFormatting sqref="E24">
    <cfRule type="duplicateValues" dxfId="204" priority="7" stopIfTrue="1"/>
  </conditionalFormatting>
  <conditionalFormatting sqref="F24">
    <cfRule type="duplicateValues" dxfId="203" priority="8" stopIfTrue="1"/>
  </conditionalFormatting>
  <conditionalFormatting sqref="F24">
    <cfRule type="duplicateValues" dxfId="202" priority="9" stopIfTrue="1"/>
  </conditionalFormatting>
  <conditionalFormatting sqref="G24">
    <cfRule type="duplicateValues" dxfId="201" priority="10" stopIfTrue="1"/>
  </conditionalFormatting>
  <conditionalFormatting sqref="C31">
    <cfRule type="duplicateValues" dxfId="200" priority="1" stopIfTrue="1"/>
  </conditionalFormatting>
  <conditionalFormatting sqref="E31">
    <cfRule type="duplicateValues" dxfId="199" priority="2" stopIfTrue="1"/>
  </conditionalFormatting>
  <conditionalFormatting sqref="F31">
    <cfRule type="duplicateValues" dxfId="198" priority="3" stopIfTrue="1"/>
  </conditionalFormatting>
  <conditionalFormatting sqref="F31">
    <cfRule type="duplicateValues" dxfId="197" priority="4" stopIfTrue="1"/>
  </conditionalFormatting>
  <conditionalFormatting sqref="G31">
    <cfRule type="duplicateValues" dxfId="196" priority="5" stopIfTrue="1"/>
  </conditionalFormatting>
  <conditionalFormatting sqref="G26:G27">
    <cfRule type="duplicateValues" dxfId="195" priority="150" stopIfTrue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H46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1.33203125" style="3" bestFit="1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21639.49</v>
      </c>
      <c r="I10" s="3">
        <v>0</v>
      </c>
      <c r="J10" s="3">
        <v>1839.36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20008.77</v>
      </c>
      <c r="I11" s="3">
        <v>0</v>
      </c>
      <c r="J11" s="3">
        <v>1700.75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22288.67</v>
      </c>
      <c r="I12" s="3">
        <v>0</v>
      </c>
      <c r="J12" s="3">
        <v>1894.54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22288.67</v>
      </c>
      <c r="I13" s="3">
        <v>0</v>
      </c>
      <c r="J13" s="3">
        <v>1894.54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21639.49</v>
      </c>
      <c r="I20" s="3">
        <v>0</v>
      </c>
      <c r="J20" s="3">
        <v>1839.36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23162.65</v>
      </c>
      <c r="I21" s="3">
        <v>0</v>
      </c>
      <c r="J21" s="3">
        <v>1968.83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21639.49</v>
      </c>
      <c r="I26" s="3">
        <v>0</v>
      </c>
      <c r="J26" s="3">
        <v>1839.36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">
        <v>303014</v>
      </c>
      <c r="D28" s="33">
        <v>1151519</v>
      </c>
      <c r="E28" s="29" t="s">
        <v>55</v>
      </c>
      <c r="F28" s="1" t="s">
        <v>29</v>
      </c>
      <c r="G28" s="2" t="s">
        <v>56</v>
      </c>
      <c r="H28" s="3">
        <v>262316.51</v>
      </c>
      <c r="I28" s="3">
        <v>0</v>
      </c>
      <c r="J28" s="3">
        <v>31215.660000000003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9.5999999999999988E-2</v>
      </c>
      <c r="Q28" s="28">
        <v>0.16320634920634919</v>
      </c>
      <c r="S28" s="9"/>
      <c r="T28" s="30"/>
      <c r="U28" s="30"/>
      <c r="V28" s="31"/>
      <c r="W28" s="32"/>
      <c r="X28" s="33"/>
      <c r="Y28" s="3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3"/>
      <c r="DJ28" s="33"/>
      <c r="GH28" s="3"/>
    </row>
    <row r="29" spans="1:190" ht="14.25" customHeight="1" x14ac:dyDescent="0.3">
      <c r="A29" s="2">
        <v>423</v>
      </c>
      <c r="B29" s="1" t="s">
        <v>35</v>
      </c>
      <c r="C29" s="37">
        <v>1612021</v>
      </c>
      <c r="D29" s="37">
        <v>1153088</v>
      </c>
      <c r="E29" s="38" t="s">
        <v>126</v>
      </c>
      <c r="F29" s="38" t="s">
        <v>125</v>
      </c>
      <c r="G29" s="1" t="s">
        <v>124</v>
      </c>
      <c r="H29" s="3">
        <v>399720.4</v>
      </c>
      <c r="I29" s="3">
        <v>0</v>
      </c>
      <c r="J29" s="3">
        <v>47566.720000000001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0.06</v>
      </c>
      <c r="Q29" s="28">
        <v>0.10199999999999999</v>
      </c>
      <c r="R29" s="28"/>
      <c r="BV29" s="3"/>
    </row>
    <row r="30" spans="1:190" ht="14.25" customHeight="1" x14ac:dyDescent="0.3">
      <c r="A30" s="2">
        <v>423</v>
      </c>
      <c r="B30" s="1" t="s">
        <v>35</v>
      </c>
      <c r="C30" s="17">
        <v>904217</v>
      </c>
      <c r="D30" s="33">
        <v>1151457</v>
      </c>
      <c r="E30" s="13" t="s">
        <v>14</v>
      </c>
      <c r="F30" s="16" t="s">
        <v>47</v>
      </c>
      <c r="G30" s="16" t="s">
        <v>48</v>
      </c>
      <c r="H30" s="3">
        <v>224842.73</v>
      </c>
      <c r="I30" s="3">
        <v>0</v>
      </c>
      <c r="J30" s="3">
        <v>26756.28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0.05</v>
      </c>
      <c r="Q30" s="28">
        <v>8.5004444444444438E-2</v>
      </c>
      <c r="BQ30" s="3"/>
    </row>
    <row r="31" spans="1:190" ht="13.5" customHeight="1" x14ac:dyDescent="0.3">
      <c r="A31" s="2">
        <v>423</v>
      </c>
      <c r="B31" s="1" t="s">
        <v>35</v>
      </c>
      <c r="C31" s="5">
        <v>1711007</v>
      </c>
      <c r="D31" s="9">
        <v>1152502</v>
      </c>
      <c r="E31" s="1" t="s">
        <v>165</v>
      </c>
      <c r="F31" s="2" t="s">
        <v>163</v>
      </c>
      <c r="G31" s="1" t="s">
        <v>166</v>
      </c>
      <c r="H31" s="3">
        <v>181772.85</v>
      </c>
      <c r="I31" s="3">
        <v>0</v>
      </c>
      <c r="J31" s="3">
        <v>21630.97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BN31" s="3"/>
    </row>
    <row r="32" spans="1:190" ht="14.25" customHeight="1" x14ac:dyDescent="0.3">
      <c r="B32" s="13"/>
      <c r="C32" s="17"/>
      <c r="E32" s="16"/>
      <c r="F32" s="16"/>
      <c r="G32" s="16"/>
      <c r="P32" s="28"/>
      <c r="Q32" s="28"/>
      <c r="BU32" s="3"/>
    </row>
    <row r="33" spans="1:190" ht="14.25" customHeight="1" thickBot="1" x14ac:dyDescent="0.35">
      <c r="A33" s="14"/>
      <c r="B33" s="11"/>
      <c r="C33" s="15"/>
      <c r="D33" s="36"/>
      <c r="E33" s="14"/>
      <c r="F33" s="14"/>
      <c r="G33" s="14"/>
      <c r="H33" s="12">
        <f>SUM(H2:H32)</f>
        <v>3352673.85</v>
      </c>
      <c r="I33" s="12">
        <f>SUM(I2:I32)</f>
        <v>0</v>
      </c>
      <c r="J33" s="12">
        <f t="shared" ref="J33:O33" si="0">SUM(J2:J32)</f>
        <v>321311.49999999988</v>
      </c>
      <c r="K33" s="12">
        <f t="shared" si="0"/>
        <v>0</v>
      </c>
      <c r="L33" s="12">
        <f t="shared" si="0"/>
        <v>0</v>
      </c>
      <c r="M33" s="12">
        <f t="shared" si="0"/>
        <v>0</v>
      </c>
      <c r="N33" s="12">
        <f t="shared" si="0"/>
        <v>0</v>
      </c>
      <c r="O33" s="12">
        <f t="shared" si="0"/>
        <v>0</v>
      </c>
      <c r="BU33" s="3"/>
    </row>
    <row r="34" spans="1:190" ht="14.25" customHeight="1" thickTop="1" x14ac:dyDescent="0.3">
      <c r="B34" s="13"/>
      <c r="C34" s="17"/>
      <c r="E34" s="16"/>
      <c r="F34" s="16"/>
      <c r="G34" s="16"/>
      <c r="H34" s="3">
        <v>695168.74999999988</v>
      </c>
      <c r="I34" s="3">
        <v>34818.300000000003</v>
      </c>
      <c r="J34" s="3">
        <v>59191.100000000006</v>
      </c>
      <c r="K34" s="1"/>
      <c r="L34" s="1"/>
      <c r="M34" s="3">
        <v>0</v>
      </c>
      <c r="N34" s="3">
        <v>0</v>
      </c>
      <c r="O34" s="6">
        <v>0</v>
      </c>
      <c r="P34" s="28"/>
      <c r="Q34" s="28"/>
      <c r="BU34" s="3"/>
    </row>
    <row r="35" spans="1:190" ht="14.25" customHeight="1" x14ac:dyDescent="0.3">
      <c r="E35" s="2"/>
      <c r="F35" s="2"/>
      <c r="H35" s="3">
        <f>+H34-H33</f>
        <v>-2657505.1</v>
      </c>
      <c r="I35" s="3">
        <f>+I34-I33</f>
        <v>34818.300000000003</v>
      </c>
      <c r="J35" s="3">
        <f>+J34-J33</f>
        <v>-262120.39999999988</v>
      </c>
      <c r="BU35" s="3"/>
    </row>
    <row r="36" spans="1:190" ht="14.25" customHeight="1" x14ac:dyDescent="0.3">
      <c r="A36" s="2" t="s">
        <v>150</v>
      </c>
      <c r="E36" s="2"/>
      <c r="F36" s="2"/>
      <c r="BU36" s="3"/>
    </row>
    <row r="37" spans="1:190" ht="13.5" customHeight="1" x14ac:dyDescent="0.3">
      <c r="E37" s="29"/>
      <c r="P37" s="28"/>
      <c r="Q37" s="28"/>
      <c r="S37" s="9"/>
      <c r="T37" s="30"/>
      <c r="U37" s="30"/>
      <c r="V37" s="31"/>
      <c r="W37" s="32"/>
      <c r="X37" s="33"/>
      <c r="Y37" s="3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3"/>
      <c r="DJ37" s="33"/>
      <c r="GH37" s="3"/>
    </row>
    <row r="41" spans="1:190" ht="14.25" customHeight="1" x14ac:dyDescent="0.3">
      <c r="A41" s="2">
        <v>423</v>
      </c>
      <c r="B41" s="1" t="s">
        <v>35</v>
      </c>
      <c r="C41" s="5">
        <v>1212042</v>
      </c>
      <c r="D41" s="33">
        <v>1151931</v>
      </c>
      <c r="E41" s="2" t="s">
        <v>115</v>
      </c>
      <c r="F41" s="2" t="s">
        <v>116</v>
      </c>
      <c r="G41" s="2" t="s">
        <v>117</v>
      </c>
      <c r="H41" s="3">
        <v>0</v>
      </c>
      <c r="I41" s="3">
        <v>0</v>
      </c>
      <c r="J41" s="3" t="e">
        <f>VLOOKUP(C41,[6]Pension!$B$3:$L$30,11,FALSE)</f>
        <v>#N/A</v>
      </c>
      <c r="K41" s="3">
        <v>0</v>
      </c>
      <c r="L41" s="3">
        <v>0</v>
      </c>
      <c r="M41" s="3">
        <v>0</v>
      </c>
      <c r="N41" s="3">
        <v>0</v>
      </c>
      <c r="O41" s="6">
        <v>0</v>
      </c>
      <c r="P41" s="28">
        <v>0.05</v>
      </c>
      <c r="Q41" s="28">
        <v>8.5000000000000006E-2</v>
      </c>
      <c r="BU41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194" priority="14" stopIfTrue="1"/>
  </conditionalFormatting>
  <conditionalFormatting sqref="F3">
    <cfRule type="duplicateValues" dxfId="193" priority="15" stopIfTrue="1"/>
  </conditionalFormatting>
  <conditionalFormatting sqref="D22">
    <cfRule type="duplicateValues" dxfId="192" priority="12" stopIfTrue="1"/>
  </conditionalFormatting>
  <conditionalFormatting sqref="C22">
    <cfRule type="duplicateValues" dxfId="191" priority="11" stopIfTrue="1"/>
  </conditionalFormatting>
  <conditionalFormatting sqref="C22">
    <cfRule type="duplicateValues" dxfId="190" priority="13" stopIfTrue="1"/>
  </conditionalFormatting>
  <conditionalFormatting sqref="C25:D25 D3">
    <cfRule type="duplicateValues" dxfId="189" priority="16"/>
  </conditionalFormatting>
  <conditionalFormatting sqref="D32:D65536 D4:D21 D1:D2 D26:D30">
    <cfRule type="duplicateValues" dxfId="188" priority="17" stopIfTrue="1"/>
  </conditionalFormatting>
  <conditionalFormatting sqref="C32:C65536 C4:C21 C1:C2 C26:C30">
    <cfRule type="duplicateValues" dxfId="187" priority="18" stopIfTrue="1"/>
  </conditionalFormatting>
  <conditionalFormatting sqref="C28:C30 C4:C21 C1:C2 C32:C36 C38:C65536">
    <cfRule type="duplicateValues" dxfId="186" priority="19" stopIfTrue="1"/>
  </conditionalFormatting>
  <conditionalFormatting sqref="C24">
    <cfRule type="duplicateValues" dxfId="185" priority="6" stopIfTrue="1"/>
  </conditionalFormatting>
  <conditionalFormatting sqref="E24">
    <cfRule type="duplicateValues" dxfId="184" priority="7" stopIfTrue="1"/>
  </conditionalFormatting>
  <conditionalFormatting sqref="F24">
    <cfRule type="duplicateValues" dxfId="183" priority="8" stopIfTrue="1"/>
  </conditionalFormatting>
  <conditionalFormatting sqref="F24">
    <cfRule type="duplicateValues" dxfId="182" priority="9" stopIfTrue="1"/>
  </conditionalFormatting>
  <conditionalFormatting sqref="G24">
    <cfRule type="duplicateValues" dxfId="181" priority="10" stopIfTrue="1"/>
  </conditionalFormatting>
  <conditionalFormatting sqref="C31">
    <cfRule type="duplicateValues" dxfId="180" priority="1" stopIfTrue="1"/>
  </conditionalFormatting>
  <conditionalFormatting sqref="E31">
    <cfRule type="duplicateValues" dxfId="179" priority="2" stopIfTrue="1"/>
  </conditionalFormatting>
  <conditionalFormatting sqref="F31">
    <cfRule type="duplicateValues" dxfId="178" priority="3" stopIfTrue="1"/>
  </conditionalFormatting>
  <conditionalFormatting sqref="F31">
    <cfRule type="duplicateValues" dxfId="177" priority="4" stopIfTrue="1"/>
  </conditionalFormatting>
  <conditionalFormatting sqref="G31">
    <cfRule type="duplicateValues" dxfId="176" priority="5" stopIfTrue="1"/>
  </conditionalFormatting>
  <conditionalFormatting sqref="G26:G27">
    <cfRule type="duplicateValues" dxfId="175" priority="163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H46"/>
  <sheetViews>
    <sheetView topLeftCell="A28"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21639.49</v>
      </c>
      <c r="I10" s="3">
        <v>0</v>
      </c>
      <c r="J10" s="3">
        <v>1839.36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20008.77</v>
      </c>
      <c r="I11" s="3">
        <v>0</v>
      </c>
      <c r="J11" s="3">
        <v>1700.75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22288.67</v>
      </c>
      <c r="I12" s="3">
        <v>0</v>
      </c>
      <c r="J12" s="3">
        <v>1894.54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22288.67</v>
      </c>
      <c r="I13" s="3">
        <v>0</v>
      </c>
      <c r="J13" s="3">
        <v>1894.54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21639.49</v>
      </c>
      <c r="I20" s="3">
        <v>0</v>
      </c>
      <c r="J20" s="3">
        <v>1839.36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23162.65</v>
      </c>
      <c r="I21" s="3">
        <v>0</v>
      </c>
      <c r="J21" s="3">
        <v>1968.83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21639.49</v>
      </c>
      <c r="I26" s="3">
        <v>0</v>
      </c>
      <c r="J26" s="3">
        <v>1839.36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">
        <v>303014</v>
      </c>
      <c r="D28" s="33">
        <v>1151519</v>
      </c>
      <c r="E28" s="29" t="s">
        <v>55</v>
      </c>
      <c r="F28" s="1" t="s">
        <v>29</v>
      </c>
      <c r="G28" s="2" t="s">
        <v>56</v>
      </c>
      <c r="H28" s="3">
        <v>262316.51</v>
      </c>
      <c r="I28" s="3">
        <v>0</v>
      </c>
      <c r="J28" s="3">
        <v>22296.9</v>
      </c>
      <c r="K28" s="3">
        <v>0</v>
      </c>
      <c r="L28" s="3">
        <v>0</v>
      </c>
      <c r="M28" s="3">
        <v>0</v>
      </c>
      <c r="N28" s="3">
        <v>0</v>
      </c>
      <c r="O28" s="6">
        <v>0</v>
      </c>
      <c r="P28" s="28">
        <v>9.5999999999999988E-2</v>
      </c>
      <c r="Q28" s="28">
        <v>0.16320634920634919</v>
      </c>
      <c r="S28" s="9"/>
      <c r="T28" s="30"/>
      <c r="U28" s="30"/>
      <c r="V28" s="31"/>
      <c r="W28" s="32"/>
      <c r="X28" s="33"/>
      <c r="Y28" s="3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3"/>
      <c r="DJ28" s="33"/>
      <c r="GH28" s="3"/>
    </row>
    <row r="29" spans="1:190" ht="14.25" customHeight="1" x14ac:dyDescent="0.3">
      <c r="A29" s="2">
        <v>423</v>
      </c>
      <c r="B29" s="1" t="s">
        <v>35</v>
      </c>
      <c r="C29" s="37">
        <v>1612021</v>
      </c>
      <c r="D29" s="37">
        <v>1153088</v>
      </c>
      <c r="E29" s="38" t="s">
        <v>126</v>
      </c>
      <c r="F29" s="38" t="s">
        <v>125</v>
      </c>
      <c r="G29" s="1" t="s">
        <v>124</v>
      </c>
      <c r="H29" s="3">
        <v>399720.4</v>
      </c>
      <c r="I29" s="3">
        <v>0</v>
      </c>
      <c r="J29" s="3">
        <v>33976.230000000003</v>
      </c>
      <c r="K29" s="3">
        <v>0</v>
      </c>
      <c r="L29" s="3">
        <v>0</v>
      </c>
      <c r="M29" s="3">
        <v>0</v>
      </c>
      <c r="N29" s="3">
        <v>0</v>
      </c>
      <c r="O29" s="6">
        <v>0</v>
      </c>
      <c r="P29" s="28">
        <v>0.06</v>
      </c>
      <c r="Q29" s="28">
        <v>0.10199999999999999</v>
      </c>
      <c r="R29" s="28"/>
      <c r="BV29" s="3"/>
    </row>
    <row r="30" spans="1:190" ht="14.25" customHeight="1" x14ac:dyDescent="0.3">
      <c r="A30" s="2">
        <v>423</v>
      </c>
      <c r="B30" s="1" t="s">
        <v>35</v>
      </c>
      <c r="C30" s="17">
        <v>904217</v>
      </c>
      <c r="D30" s="33">
        <v>1151457</v>
      </c>
      <c r="E30" s="13" t="s">
        <v>14</v>
      </c>
      <c r="F30" s="16" t="s">
        <v>47</v>
      </c>
      <c r="G30" s="16" t="s">
        <v>48</v>
      </c>
      <c r="H30" s="3">
        <v>224842.73</v>
      </c>
      <c r="I30" s="3">
        <v>0</v>
      </c>
      <c r="J30" s="3">
        <v>19111.63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0.05</v>
      </c>
      <c r="Q30" s="28">
        <v>8.5004444444444438E-2</v>
      </c>
      <c r="BQ30" s="3"/>
    </row>
    <row r="31" spans="1:190" ht="13.5" customHeight="1" x14ac:dyDescent="0.3">
      <c r="A31" s="2">
        <v>423</v>
      </c>
      <c r="B31" s="1" t="s">
        <v>35</v>
      </c>
      <c r="C31" s="5">
        <v>1711007</v>
      </c>
      <c r="D31" s="9">
        <v>1152502</v>
      </c>
      <c r="E31" s="1" t="s">
        <v>165</v>
      </c>
      <c r="F31" s="2" t="s">
        <v>163</v>
      </c>
      <c r="G31" s="1" t="s">
        <v>166</v>
      </c>
      <c r="H31" s="3">
        <v>181772.85</v>
      </c>
      <c r="I31" s="3">
        <v>0</v>
      </c>
      <c r="J31" s="3">
        <v>15450.69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BN31" s="3"/>
    </row>
    <row r="32" spans="1:190" ht="14.25" customHeight="1" x14ac:dyDescent="0.3">
      <c r="B32" s="13"/>
      <c r="C32" s="17"/>
      <c r="E32" s="16"/>
      <c r="F32" s="16"/>
      <c r="G32" s="16"/>
      <c r="P32" s="28"/>
      <c r="Q32" s="28"/>
      <c r="BU32" s="3"/>
    </row>
    <row r="33" spans="1:190" ht="14.25" customHeight="1" thickBot="1" x14ac:dyDescent="0.35">
      <c r="A33" s="14"/>
      <c r="B33" s="11"/>
      <c r="C33" s="15"/>
      <c r="D33" s="36"/>
      <c r="E33" s="14"/>
      <c r="F33" s="14"/>
      <c r="G33" s="14"/>
      <c r="H33" s="12">
        <f>SUM(H2:H32)</f>
        <v>3352673.85</v>
      </c>
      <c r="I33" s="12">
        <f>SUM(I2:I32)</f>
        <v>0</v>
      </c>
      <c r="J33" s="12">
        <f t="shared" ref="J33:O33" si="0">SUM(J2:J32)</f>
        <v>284977.31999999995</v>
      </c>
      <c r="K33" s="12">
        <f t="shared" si="0"/>
        <v>0</v>
      </c>
      <c r="L33" s="12">
        <f t="shared" si="0"/>
        <v>0</v>
      </c>
      <c r="M33" s="12">
        <f t="shared" si="0"/>
        <v>0</v>
      </c>
      <c r="N33" s="12">
        <f t="shared" si="0"/>
        <v>0</v>
      </c>
      <c r="O33" s="12">
        <f t="shared" si="0"/>
        <v>0</v>
      </c>
      <c r="BU33" s="3"/>
    </row>
    <row r="34" spans="1:190" ht="14.25" customHeight="1" thickTop="1" x14ac:dyDescent="0.3">
      <c r="B34" s="13"/>
      <c r="C34" s="17"/>
      <c r="E34" s="16"/>
      <c r="F34" s="16"/>
      <c r="G34" s="16"/>
      <c r="H34" s="3">
        <v>695168.74999999988</v>
      </c>
      <c r="I34" s="3">
        <v>34818.300000000003</v>
      </c>
      <c r="J34" s="3">
        <v>59191.100000000006</v>
      </c>
      <c r="K34" s="1"/>
      <c r="L34" s="1"/>
      <c r="M34" s="3">
        <v>0</v>
      </c>
      <c r="N34" s="3">
        <v>0</v>
      </c>
      <c r="O34" s="6">
        <v>0</v>
      </c>
      <c r="P34" s="28"/>
      <c r="Q34" s="28"/>
      <c r="BU34" s="3"/>
    </row>
    <row r="35" spans="1:190" ht="14.25" customHeight="1" x14ac:dyDescent="0.3">
      <c r="E35" s="2"/>
      <c r="F35" s="2"/>
      <c r="H35" s="3">
        <f>+H34-H33</f>
        <v>-2657505.1</v>
      </c>
      <c r="I35" s="3">
        <f>+I34-I33</f>
        <v>34818.300000000003</v>
      </c>
      <c r="J35" s="3">
        <f>+J34-J33</f>
        <v>-225786.21999999994</v>
      </c>
      <c r="BU35" s="3"/>
    </row>
    <row r="36" spans="1:190" ht="14.25" customHeight="1" x14ac:dyDescent="0.3">
      <c r="A36" s="2" t="s">
        <v>150</v>
      </c>
      <c r="E36" s="2"/>
      <c r="F36" s="2"/>
      <c r="BU36" s="3"/>
    </row>
    <row r="37" spans="1:190" ht="13.5" customHeight="1" x14ac:dyDescent="0.3">
      <c r="E37" s="29"/>
      <c r="P37" s="28"/>
      <c r="Q37" s="28"/>
      <c r="S37" s="9"/>
      <c r="T37" s="30"/>
      <c r="U37" s="30"/>
      <c r="V37" s="31"/>
      <c r="W37" s="32"/>
      <c r="X37" s="33"/>
      <c r="Y37" s="3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3"/>
      <c r="DJ37" s="33"/>
      <c r="GH37" s="3"/>
    </row>
    <row r="41" spans="1:190" ht="14.25" customHeight="1" x14ac:dyDescent="0.3">
      <c r="A41" s="2">
        <v>423</v>
      </c>
      <c r="B41" s="1" t="s">
        <v>35</v>
      </c>
      <c r="C41" s="5">
        <v>1212042</v>
      </c>
      <c r="D41" s="33">
        <v>1151931</v>
      </c>
      <c r="E41" s="2" t="s">
        <v>115</v>
      </c>
      <c r="F41" s="2" t="s">
        <v>116</v>
      </c>
      <c r="G41" s="2" t="s">
        <v>117</v>
      </c>
      <c r="H41" s="3">
        <v>0</v>
      </c>
      <c r="I41" s="3">
        <v>0</v>
      </c>
      <c r="J41" s="3" t="e">
        <f>VLOOKUP(C41,[6]Pension!$B$3:$L$30,11,FALSE)</f>
        <v>#N/A</v>
      </c>
      <c r="K41" s="3">
        <v>0</v>
      </c>
      <c r="L41" s="3">
        <v>0</v>
      </c>
      <c r="M41" s="3">
        <v>0</v>
      </c>
      <c r="N41" s="3">
        <v>0</v>
      </c>
      <c r="O41" s="6">
        <v>0</v>
      </c>
      <c r="P41" s="28">
        <v>0.05</v>
      </c>
      <c r="Q41" s="28">
        <v>8.5000000000000006E-2</v>
      </c>
      <c r="BU41" s="3"/>
    </row>
    <row r="43" spans="1:190" ht="14.25" customHeight="1" x14ac:dyDescent="0.3">
      <c r="A43" s="2">
        <v>423</v>
      </c>
      <c r="B43" s="1" t="s">
        <v>35</v>
      </c>
      <c r="C43" s="5">
        <v>1907035</v>
      </c>
      <c r="D43" s="33">
        <v>1163060</v>
      </c>
      <c r="E43" s="2" t="s">
        <v>153</v>
      </c>
      <c r="F43" s="2" t="s">
        <v>151</v>
      </c>
      <c r="G43" s="2" t="s">
        <v>152</v>
      </c>
      <c r="H43" s="3">
        <v>0</v>
      </c>
      <c r="I43" s="3">
        <v>0</v>
      </c>
      <c r="J43" s="3" t="e">
        <f>VLOOKUP(C43,[5]Pension!$B$2:$L$29,11,FALSE)</f>
        <v>#N/A</v>
      </c>
      <c r="K43" s="3">
        <v>0</v>
      </c>
      <c r="L43" s="3">
        <v>0</v>
      </c>
      <c r="M43" s="3">
        <v>0</v>
      </c>
      <c r="N43" s="3">
        <v>0</v>
      </c>
      <c r="O43" s="6">
        <v>0</v>
      </c>
      <c r="P43" s="28">
        <v>4.9999999999999996E-2</v>
      </c>
      <c r="Q43" s="28">
        <v>8.5000000000000006E-2</v>
      </c>
      <c r="BU43" s="3"/>
    </row>
    <row r="45" spans="1:190" ht="14.25" customHeight="1" x14ac:dyDescent="0.3">
      <c r="A45" s="2">
        <v>423</v>
      </c>
      <c r="B45" s="1" t="s">
        <v>35</v>
      </c>
      <c r="C45" s="5">
        <v>410154</v>
      </c>
      <c r="D45" s="33">
        <v>1156625</v>
      </c>
      <c r="E45" s="2" t="s">
        <v>118</v>
      </c>
      <c r="F45" s="2" t="s">
        <v>119</v>
      </c>
      <c r="G45" s="2" t="s">
        <v>120</v>
      </c>
      <c r="H45" s="3" t="e">
        <f>VLOOKUP(C45,[4]Pension!$A$10:$N$36,11,FALSE)</f>
        <v>#N/A</v>
      </c>
      <c r="I45" s="3" t="e">
        <f>VLOOKUP(C45,[4]Pension!$A$10:$N$36,12,FALSE)</f>
        <v>#N/A</v>
      </c>
      <c r="J45" s="3" t="e">
        <f>VLOOKUP(C45,[4]Pension!$A$10:$N$36,13,FALSE)</f>
        <v>#N/A</v>
      </c>
      <c r="K45" s="3" t="e">
        <f>VLOOKUP(C45,[4]Pension!$A$10:$N$36,14,FALSE)</f>
        <v>#N/A</v>
      </c>
      <c r="L45" s="3">
        <v>0</v>
      </c>
      <c r="M45" s="3">
        <v>0</v>
      </c>
      <c r="N45" s="3">
        <v>0</v>
      </c>
      <c r="O45" s="6">
        <v>0</v>
      </c>
      <c r="P45" s="28">
        <v>5.0004724111866974E-2</v>
      </c>
      <c r="Q45" s="28">
        <v>8.501039304610733E-2</v>
      </c>
      <c r="BU45" s="3"/>
    </row>
    <row r="46" spans="1:190" ht="14.25" customHeight="1" x14ac:dyDescent="0.3">
      <c r="A46" s="2">
        <v>423</v>
      </c>
      <c r="B46" s="1" t="s">
        <v>35</v>
      </c>
      <c r="C46" s="5">
        <v>504021</v>
      </c>
      <c r="D46" s="33">
        <v>1151548</v>
      </c>
      <c r="E46" s="2" t="s">
        <v>42</v>
      </c>
      <c r="F46" s="2" t="s">
        <v>33</v>
      </c>
      <c r="G46" s="2" t="s">
        <v>43</v>
      </c>
      <c r="H46" s="3" t="e">
        <f>VLOOKUP(C46,[4]Pension!$A$10:$N$36,11,FALSE)</f>
        <v>#N/A</v>
      </c>
      <c r="I46" s="3" t="e">
        <f>VLOOKUP(C46,[4]Pension!$A$10:$N$36,12,FALSE)</f>
        <v>#N/A</v>
      </c>
      <c r="J46" s="3" t="e">
        <f>VLOOKUP(C46,[4]Pension!$A$10:$N$36,13,FALSE)</f>
        <v>#N/A</v>
      </c>
      <c r="K46" s="3" t="e">
        <f>VLOOKUP(C46,[4]Pension!$A$10:$N$36,14,FALSE)</f>
        <v>#N/A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8.4999999999999992E-2</v>
      </c>
      <c r="BU46" s="3"/>
    </row>
  </sheetData>
  <conditionalFormatting sqref="E3">
    <cfRule type="duplicateValues" dxfId="174" priority="14" stopIfTrue="1"/>
  </conditionalFormatting>
  <conditionalFormatting sqref="F3">
    <cfRule type="duplicateValues" dxfId="173" priority="15" stopIfTrue="1"/>
  </conditionalFormatting>
  <conditionalFormatting sqref="D22">
    <cfRule type="duplicateValues" dxfId="172" priority="12" stopIfTrue="1"/>
  </conditionalFormatting>
  <conditionalFormatting sqref="C22">
    <cfRule type="duplicateValues" dxfId="171" priority="11" stopIfTrue="1"/>
  </conditionalFormatting>
  <conditionalFormatting sqref="C22">
    <cfRule type="duplicateValues" dxfId="170" priority="13" stopIfTrue="1"/>
  </conditionalFormatting>
  <conditionalFormatting sqref="C25:D25 D3">
    <cfRule type="duplicateValues" dxfId="169" priority="16"/>
  </conditionalFormatting>
  <conditionalFormatting sqref="D32:D65536 D4:D21 D1:D2 D26:D30">
    <cfRule type="duplicateValues" dxfId="168" priority="17" stopIfTrue="1"/>
  </conditionalFormatting>
  <conditionalFormatting sqref="C32:C65536 C4:C21 C1:C2 C26:C30">
    <cfRule type="duplicateValues" dxfId="167" priority="18" stopIfTrue="1"/>
  </conditionalFormatting>
  <conditionalFormatting sqref="C28:C30 C4:C21 C1:C2 C32:C36 C38:C65536">
    <cfRule type="duplicateValues" dxfId="166" priority="19" stopIfTrue="1"/>
  </conditionalFormatting>
  <conditionalFormatting sqref="C24">
    <cfRule type="duplicateValues" dxfId="165" priority="6" stopIfTrue="1"/>
  </conditionalFormatting>
  <conditionalFormatting sqref="E24">
    <cfRule type="duplicateValues" dxfId="164" priority="7" stopIfTrue="1"/>
  </conditionalFormatting>
  <conditionalFormatting sqref="F24">
    <cfRule type="duplicateValues" dxfId="163" priority="8" stopIfTrue="1"/>
  </conditionalFormatting>
  <conditionalFormatting sqref="F24">
    <cfRule type="duplicateValues" dxfId="162" priority="9" stopIfTrue="1"/>
  </conditionalFormatting>
  <conditionalFormatting sqref="G24">
    <cfRule type="duplicateValues" dxfId="161" priority="10" stopIfTrue="1"/>
  </conditionalFormatting>
  <conditionalFormatting sqref="C31">
    <cfRule type="duplicateValues" dxfId="160" priority="1" stopIfTrue="1"/>
  </conditionalFormatting>
  <conditionalFormatting sqref="E31">
    <cfRule type="duplicateValues" dxfId="159" priority="2" stopIfTrue="1"/>
  </conditionalFormatting>
  <conditionalFormatting sqref="F31">
    <cfRule type="duplicateValues" dxfId="158" priority="3" stopIfTrue="1"/>
  </conditionalFormatting>
  <conditionalFormatting sqref="F31">
    <cfRule type="duplicateValues" dxfId="157" priority="4" stopIfTrue="1"/>
  </conditionalFormatting>
  <conditionalFormatting sqref="G31">
    <cfRule type="duplicateValues" dxfId="156" priority="5" stopIfTrue="1"/>
  </conditionalFormatting>
  <conditionalFormatting sqref="G26:G27">
    <cfRule type="duplicateValues" dxfId="155" priority="176" stopIfTrue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H49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21639.49</v>
      </c>
      <c r="I10" s="3">
        <v>0</v>
      </c>
      <c r="J10" s="3">
        <v>1839.36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20008.77</v>
      </c>
      <c r="I11" s="3">
        <v>0</v>
      </c>
      <c r="J11" s="3">
        <v>1700.75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22288.67</v>
      </c>
      <c r="I12" s="3">
        <v>0</v>
      </c>
      <c r="J12" s="3">
        <v>1894.54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22288.67</v>
      </c>
      <c r="I13" s="3">
        <v>0</v>
      </c>
      <c r="J13" s="3">
        <v>1894.54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21639.49</v>
      </c>
      <c r="I20" s="3">
        <v>0</v>
      </c>
      <c r="J20" s="3">
        <v>1839.36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23162.65</v>
      </c>
      <c r="I21" s="3">
        <v>0</v>
      </c>
      <c r="J21" s="3">
        <v>1968.83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21639.49</v>
      </c>
      <c r="I26" s="3">
        <v>0</v>
      </c>
      <c r="J26" s="3">
        <v>1839.36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1811021</v>
      </c>
      <c r="D28" s="33">
        <v>1155707</v>
      </c>
      <c r="E28" s="2" t="s">
        <v>172</v>
      </c>
      <c r="F28" s="2" t="s">
        <v>171</v>
      </c>
      <c r="G28" s="2" t="s">
        <v>170</v>
      </c>
      <c r="H28" s="3">
        <v>80655.58</v>
      </c>
      <c r="I28" s="3">
        <v>0</v>
      </c>
      <c r="J28" s="3">
        <v>6855.72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8">
        <v>1802098</v>
      </c>
      <c r="D29" s="33">
        <v>1153190</v>
      </c>
      <c r="E29" s="2" t="s">
        <v>175</v>
      </c>
      <c r="F29" s="2" t="s">
        <v>174</v>
      </c>
      <c r="G29" s="2" t="s">
        <v>173</v>
      </c>
      <c r="H29" s="3">
        <v>95932.9</v>
      </c>
      <c r="I29" s="3">
        <v>0</v>
      </c>
      <c r="J29" s="3">
        <v>8154.3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61">
        <v>2201028</v>
      </c>
      <c r="D30" s="59">
        <v>1170344</v>
      </c>
      <c r="E30" s="21" t="s">
        <v>176</v>
      </c>
      <c r="F30" s="21" t="s">
        <v>177</v>
      </c>
      <c r="G30" s="52" t="s">
        <v>179</v>
      </c>
      <c r="H30" s="3">
        <v>70621.600000000006</v>
      </c>
      <c r="I30" s="3">
        <v>0</v>
      </c>
      <c r="J30" s="3">
        <v>6002.84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8"/>
      <c r="Q30" s="28"/>
      <c r="BU30" s="3"/>
    </row>
    <row r="31" spans="1:190" ht="14.25" customHeight="1" x14ac:dyDescent="0.3">
      <c r="A31" s="2">
        <v>423</v>
      </c>
      <c r="B31" s="1" t="s">
        <v>35</v>
      </c>
      <c r="C31" s="5">
        <v>303014</v>
      </c>
      <c r="D31" s="33">
        <v>1151519</v>
      </c>
      <c r="E31" s="29" t="s">
        <v>55</v>
      </c>
      <c r="F31" s="1" t="s">
        <v>29</v>
      </c>
      <c r="G31" s="2" t="s">
        <v>56</v>
      </c>
      <c r="H31" s="3">
        <v>285248.25</v>
      </c>
      <c r="I31" s="3">
        <v>0</v>
      </c>
      <c r="J31" s="3">
        <v>24246.1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9.5999999999999988E-2</v>
      </c>
      <c r="Q31" s="28">
        <v>0.16320634920634919</v>
      </c>
      <c r="S31" s="9"/>
      <c r="T31" s="30"/>
      <c r="U31" s="30"/>
      <c r="V31" s="31"/>
      <c r="W31" s="32"/>
      <c r="X31" s="33"/>
      <c r="Y31" s="3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3"/>
      <c r="DJ31" s="33"/>
      <c r="GH31" s="3"/>
    </row>
    <row r="32" spans="1:190" ht="14.25" customHeight="1" x14ac:dyDescent="0.3">
      <c r="A32" s="2">
        <v>423</v>
      </c>
      <c r="B32" s="1" t="s">
        <v>35</v>
      </c>
      <c r="C32" s="37">
        <v>1612021</v>
      </c>
      <c r="D32" s="37">
        <v>1153088</v>
      </c>
      <c r="E32" s="38" t="s">
        <v>126</v>
      </c>
      <c r="F32" s="38" t="s">
        <v>125</v>
      </c>
      <c r="G32" s="1" t="s">
        <v>124</v>
      </c>
      <c r="H32" s="3">
        <v>434664</v>
      </c>
      <c r="I32" s="3">
        <v>0</v>
      </c>
      <c r="J32" s="3">
        <v>36946.44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0.06</v>
      </c>
      <c r="Q32" s="28">
        <v>0.10199999999999999</v>
      </c>
      <c r="R32" s="28"/>
      <c r="BV32" s="3"/>
    </row>
    <row r="33" spans="1:190" ht="14.25" customHeight="1" x14ac:dyDescent="0.3">
      <c r="A33" s="2">
        <v>423</v>
      </c>
      <c r="B33" s="1" t="s">
        <v>35</v>
      </c>
      <c r="C33" s="17">
        <v>904217</v>
      </c>
      <c r="D33" s="33">
        <v>1151457</v>
      </c>
      <c r="E33" s="13" t="s">
        <v>14</v>
      </c>
      <c r="F33" s="16" t="s">
        <v>47</v>
      </c>
      <c r="G33" s="16" t="s">
        <v>48</v>
      </c>
      <c r="H33" s="3">
        <v>244498.5</v>
      </c>
      <c r="I33" s="3">
        <v>0</v>
      </c>
      <c r="J33" s="3">
        <v>20782.37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P33" s="28">
        <v>0.05</v>
      </c>
      <c r="Q33" s="28">
        <v>8.5004444444444438E-2</v>
      </c>
      <c r="BQ33" s="3"/>
    </row>
    <row r="34" spans="1:190" ht="13.5" customHeight="1" x14ac:dyDescent="0.3">
      <c r="A34" s="2">
        <v>423</v>
      </c>
      <c r="B34" s="1" t="s">
        <v>35</v>
      </c>
      <c r="C34" s="5">
        <v>1711007</v>
      </c>
      <c r="D34" s="9">
        <v>1152502</v>
      </c>
      <c r="E34" s="1" t="s">
        <v>165</v>
      </c>
      <c r="F34" s="2" t="s">
        <v>163</v>
      </c>
      <c r="G34" s="1" t="s">
        <v>166</v>
      </c>
      <c r="H34" s="3">
        <v>197663.45</v>
      </c>
      <c r="I34" s="3">
        <v>0</v>
      </c>
      <c r="J34" s="3">
        <v>16801.39</v>
      </c>
      <c r="K34" s="3">
        <v>0</v>
      </c>
      <c r="L34" s="3">
        <v>0</v>
      </c>
      <c r="M34" s="3">
        <v>0</v>
      </c>
      <c r="N34" s="3">
        <v>0</v>
      </c>
      <c r="O34" s="6">
        <v>0</v>
      </c>
      <c r="BN34" s="3"/>
    </row>
    <row r="35" spans="1:190" ht="14.25" customHeight="1" x14ac:dyDescent="0.3">
      <c r="B35" s="13"/>
      <c r="C35" s="17"/>
      <c r="E35" s="16"/>
      <c r="F35" s="16"/>
      <c r="G35" s="16"/>
      <c r="P35" s="28"/>
      <c r="Q35" s="28"/>
      <c r="BU35" s="3"/>
    </row>
    <row r="36" spans="1:190" ht="14.25" customHeight="1" thickBot="1" x14ac:dyDescent="0.35">
      <c r="A36" s="14"/>
      <c r="B36" s="11"/>
      <c r="C36" s="15"/>
      <c r="D36" s="36"/>
      <c r="E36" s="14"/>
      <c r="F36" s="14"/>
      <c r="G36" s="14"/>
      <c r="H36" s="12">
        <f t="shared" ref="H36:O36" si="0">SUM(H2:H35)</f>
        <v>3693305.6400000006</v>
      </c>
      <c r="I36" s="12">
        <f t="shared" si="0"/>
        <v>0</v>
      </c>
      <c r="J36" s="12">
        <f t="shared" si="0"/>
        <v>313931.02999999991</v>
      </c>
      <c r="K36" s="12">
        <f t="shared" si="0"/>
        <v>0</v>
      </c>
      <c r="L36" s="12">
        <f t="shared" si="0"/>
        <v>0</v>
      </c>
      <c r="M36" s="12">
        <f t="shared" si="0"/>
        <v>0</v>
      </c>
      <c r="N36" s="12">
        <f t="shared" si="0"/>
        <v>0</v>
      </c>
      <c r="O36" s="12">
        <f t="shared" si="0"/>
        <v>0</v>
      </c>
      <c r="BU36" s="3"/>
    </row>
    <row r="37" spans="1:190" ht="14.25" customHeight="1" thickTop="1" x14ac:dyDescent="0.3">
      <c r="B37" s="13"/>
      <c r="C37" s="17"/>
      <c r="E37" s="16"/>
      <c r="F37" s="16"/>
      <c r="G37" s="16"/>
      <c r="H37" s="3">
        <v>695168.74999999988</v>
      </c>
      <c r="I37" s="3">
        <v>34818.300000000003</v>
      </c>
      <c r="J37" s="3">
        <v>59191.100000000006</v>
      </c>
      <c r="K37" s="1"/>
      <c r="L37" s="1"/>
      <c r="M37" s="3">
        <v>0</v>
      </c>
      <c r="N37" s="3">
        <v>0</v>
      </c>
      <c r="O37" s="6">
        <v>0</v>
      </c>
      <c r="P37" s="28"/>
      <c r="Q37" s="28"/>
      <c r="BU37" s="3"/>
    </row>
    <row r="38" spans="1:190" ht="14.25" customHeight="1" x14ac:dyDescent="0.3">
      <c r="E38" s="2"/>
      <c r="F38" s="2"/>
      <c r="H38" s="3">
        <f>+H37-H36</f>
        <v>-2998136.8900000006</v>
      </c>
      <c r="I38" s="3">
        <f>+I37-I36</f>
        <v>34818.300000000003</v>
      </c>
      <c r="J38" s="3">
        <f>+J37-J36</f>
        <v>-254739.92999999991</v>
      </c>
      <c r="BU38" s="3"/>
    </row>
    <row r="39" spans="1:190" ht="14.25" customHeight="1" x14ac:dyDescent="0.3">
      <c r="A39" s="2" t="s">
        <v>150</v>
      </c>
      <c r="E39" s="2"/>
      <c r="F39" s="2"/>
      <c r="BU39" s="3"/>
    </row>
    <row r="40" spans="1:190" ht="13.5" customHeight="1" x14ac:dyDescent="0.3">
      <c r="E40" s="29"/>
      <c r="P40" s="28"/>
      <c r="Q40" s="28"/>
      <c r="S40" s="9"/>
      <c r="T40" s="30"/>
      <c r="U40" s="30"/>
      <c r="V40" s="31"/>
      <c r="W40" s="32"/>
      <c r="X40" s="33"/>
      <c r="Y40" s="3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3"/>
      <c r="DJ40" s="33"/>
      <c r="GH40" s="3"/>
    </row>
    <row r="44" spans="1:190" ht="14.25" customHeight="1" x14ac:dyDescent="0.3">
      <c r="A44" s="2">
        <v>423</v>
      </c>
      <c r="B44" s="1" t="s">
        <v>35</v>
      </c>
      <c r="C44" s="5">
        <v>1212042</v>
      </c>
      <c r="D44" s="33">
        <v>1151931</v>
      </c>
      <c r="E44" s="2" t="s">
        <v>115</v>
      </c>
      <c r="F44" s="2" t="s">
        <v>116</v>
      </c>
      <c r="G44" s="2" t="s">
        <v>117</v>
      </c>
      <c r="H44" s="3">
        <v>0</v>
      </c>
      <c r="I44" s="3">
        <v>0</v>
      </c>
      <c r="J44" s="3" t="e">
        <f>VLOOKUP(C44,[6]Pension!$B$3:$L$30,11,FALSE)</f>
        <v>#N/A</v>
      </c>
      <c r="K44" s="3">
        <v>0</v>
      </c>
      <c r="L44" s="3">
        <v>0</v>
      </c>
      <c r="M44" s="3">
        <v>0</v>
      </c>
      <c r="N44" s="3">
        <v>0</v>
      </c>
      <c r="O44" s="6">
        <v>0</v>
      </c>
      <c r="P44" s="28">
        <v>0.05</v>
      </c>
      <c r="Q44" s="28">
        <v>8.5000000000000006E-2</v>
      </c>
      <c r="BU44" s="3"/>
    </row>
    <row r="46" spans="1:190" ht="14.25" customHeight="1" x14ac:dyDescent="0.3">
      <c r="A46" s="2">
        <v>423</v>
      </c>
      <c r="B46" s="1" t="s">
        <v>35</v>
      </c>
      <c r="C46" s="5">
        <v>1907035</v>
      </c>
      <c r="D46" s="33">
        <v>1163060</v>
      </c>
      <c r="E46" s="2" t="s">
        <v>153</v>
      </c>
      <c r="F46" s="2" t="s">
        <v>151</v>
      </c>
      <c r="G46" s="2" t="s">
        <v>152</v>
      </c>
      <c r="H46" s="3">
        <v>0</v>
      </c>
      <c r="I46" s="3">
        <v>0</v>
      </c>
      <c r="J46" s="3" t="e">
        <f>VLOOKUP(C46,[5]Pension!$B$2:$L$29,11,FALSE)</f>
        <v>#N/A</v>
      </c>
      <c r="K46" s="3">
        <v>0</v>
      </c>
      <c r="L46" s="3">
        <v>0</v>
      </c>
      <c r="M46" s="3">
        <v>0</v>
      </c>
      <c r="N46" s="3">
        <v>0</v>
      </c>
      <c r="O46" s="6">
        <v>0</v>
      </c>
      <c r="P46" s="28">
        <v>4.9999999999999996E-2</v>
      </c>
      <c r="Q46" s="28">
        <v>8.5000000000000006E-2</v>
      </c>
      <c r="BU46" s="3"/>
    </row>
    <row r="48" spans="1:190" ht="14.25" customHeight="1" x14ac:dyDescent="0.3">
      <c r="A48" s="2">
        <v>423</v>
      </c>
      <c r="B48" s="1" t="s">
        <v>35</v>
      </c>
      <c r="C48" s="5">
        <v>410154</v>
      </c>
      <c r="D48" s="33">
        <v>1156625</v>
      </c>
      <c r="E48" s="2" t="s">
        <v>118</v>
      </c>
      <c r="F48" s="2" t="s">
        <v>119</v>
      </c>
      <c r="G48" s="2" t="s">
        <v>120</v>
      </c>
      <c r="H48" s="3" t="e">
        <f>VLOOKUP(C48,[4]Pension!$A$10:$N$36,11,FALSE)</f>
        <v>#N/A</v>
      </c>
      <c r="I48" s="3" t="e">
        <f>VLOOKUP(C48,[4]Pension!$A$10:$N$36,12,FALSE)</f>
        <v>#N/A</v>
      </c>
      <c r="J48" s="3" t="e">
        <f>VLOOKUP(C48,[4]Pension!$A$10:$N$36,13,FALSE)</f>
        <v>#N/A</v>
      </c>
      <c r="K48" s="3" t="e">
        <f>VLOOKUP(C48,[4]Pension!$A$10:$N$36,14,FALSE)</f>
        <v>#N/A</v>
      </c>
      <c r="L48" s="3">
        <v>0</v>
      </c>
      <c r="M48" s="3">
        <v>0</v>
      </c>
      <c r="N48" s="3">
        <v>0</v>
      </c>
      <c r="O48" s="6">
        <v>0</v>
      </c>
      <c r="P48" s="28">
        <v>5.0004724111866974E-2</v>
      </c>
      <c r="Q48" s="28">
        <v>8.501039304610733E-2</v>
      </c>
      <c r="BU48" s="3"/>
    </row>
    <row r="49" spans="1:73" ht="14.25" customHeight="1" x14ac:dyDescent="0.3">
      <c r="A49" s="2">
        <v>423</v>
      </c>
      <c r="B49" s="1" t="s">
        <v>35</v>
      </c>
      <c r="C49" s="5">
        <v>504021</v>
      </c>
      <c r="D49" s="33">
        <v>1151548</v>
      </c>
      <c r="E49" s="2" t="s">
        <v>42</v>
      </c>
      <c r="F49" s="2" t="s">
        <v>33</v>
      </c>
      <c r="G49" s="2" t="s">
        <v>43</v>
      </c>
      <c r="H49" s="3" t="e">
        <f>VLOOKUP(C49,[4]Pension!$A$10:$N$36,11,FALSE)</f>
        <v>#N/A</v>
      </c>
      <c r="I49" s="3" t="e">
        <f>VLOOKUP(C49,[4]Pension!$A$10:$N$36,12,FALSE)</f>
        <v>#N/A</v>
      </c>
      <c r="J49" s="3" t="e">
        <f>VLOOKUP(C49,[4]Pension!$A$10:$N$36,13,FALSE)</f>
        <v>#N/A</v>
      </c>
      <c r="K49" s="3" t="e">
        <f>VLOOKUP(C49,[4]Pension!$A$10:$N$36,14,FALSE)</f>
        <v>#N/A</v>
      </c>
      <c r="L49" s="3">
        <v>0</v>
      </c>
      <c r="M49" s="3">
        <v>0</v>
      </c>
      <c r="N49" s="3">
        <v>0</v>
      </c>
      <c r="O49" s="6">
        <v>0</v>
      </c>
      <c r="P49" s="28">
        <v>0.05</v>
      </c>
      <c r="Q49" s="28">
        <v>8.4999999999999992E-2</v>
      </c>
      <c r="BU49" s="3"/>
    </row>
  </sheetData>
  <conditionalFormatting sqref="E3">
    <cfRule type="duplicateValues" dxfId="154" priority="14" stopIfTrue="1"/>
  </conditionalFormatting>
  <conditionalFormatting sqref="F3">
    <cfRule type="duplicateValues" dxfId="153" priority="15" stopIfTrue="1"/>
  </conditionalFormatting>
  <conditionalFormatting sqref="D22">
    <cfRule type="duplicateValues" dxfId="152" priority="12" stopIfTrue="1"/>
  </conditionalFormatting>
  <conditionalFormatting sqref="C22">
    <cfRule type="duplicateValues" dxfId="151" priority="11" stopIfTrue="1"/>
  </conditionalFormatting>
  <conditionalFormatting sqref="C22">
    <cfRule type="duplicateValues" dxfId="150" priority="13" stopIfTrue="1"/>
  </conditionalFormatting>
  <conditionalFormatting sqref="C25:D25 D3">
    <cfRule type="duplicateValues" dxfId="149" priority="16"/>
  </conditionalFormatting>
  <conditionalFormatting sqref="D35:D65536 D4:D21 D1:D2 D26:D33">
    <cfRule type="duplicateValues" dxfId="148" priority="17" stopIfTrue="1"/>
  </conditionalFormatting>
  <conditionalFormatting sqref="C35:C65536 C4:C21 C1:C2 C26:C33">
    <cfRule type="duplicateValues" dxfId="147" priority="18" stopIfTrue="1"/>
  </conditionalFormatting>
  <conditionalFormatting sqref="C31:C33 C4:C21 C1:C2 C35:C39 C41:C65536">
    <cfRule type="duplicateValues" dxfId="146" priority="19" stopIfTrue="1"/>
  </conditionalFormatting>
  <conditionalFormatting sqref="C24">
    <cfRule type="duplicateValues" dxfId="145" priority="6" stopIfTrue="1"/>
  </conditionalFormatting>
  <conditionalFormatting sqref="E24">
    <cfRule type="duplicateValues" dxfId="144" priority="7" stopIfTrue="1"/>
  </conditionalFormatting>
  <conditionalFormatting sqref="F24">
    <cfRule type="duplicateValues" dxfId="143" priority="8" stopIfTrue="1"/>
  </conditionalFormatting>
  <conditionalFormatting sqref="F24">
    <cfRule type="duplicateValues" dxfId="142" priority="9" stopIfTrue="1"/>
  </conditionalFormatting>
  <conditionalFormatting sqref="G24">
    <cfRule type="duplicateValues" dxfId="141" priority="10" stopIfTrue="1"/>
  </conditionalFormatting>
  <conditionalFormatting sqref="C34">
    <cfRule type="duplicateValues" dxfId="140" priority="1" stopIfTrue="1"/>
  </conditionalFormatting>
  <conditionalFormatting sqref="E34">
    <cfRule type="duplicateValues" dxfId="139" priority="2" stopIfTrue="1"/>
  </conditionalFormatting>
  <conditionalFormatting sqref="F34">
    <cfRule type="duplicateValues" dxfId="138" priority="3" stopIfTrue="1"/>
  </conditionalFormatting>
  <conditionalFormatting sqref="F34">
    <cfRule type="duplicateValues" dxfId="137" priority="4" stopIfTrue="1"/>
  </conditionalFormatting>
  <conditionalFormatting sqref="G34">
    <cfRule type="duplicateValues" dxfId="136" priority="5" stopIfTrue="1"/>
  </conditionalFormatting>
  <conditionalFormatting sqref="G26:G29">
    <cfRule type="duplicateValues" dxfId="135" priority="189" stopIfTrue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H49"/>
  <sheetViews>
    <sheetView workbookViewId="0">
      <selection activeCell="J21" sqref="J21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32199.56</v>
      </c>
      <c r="I10" s="3">
        <v>0</v>
      </c>
      <c r="J10" s="3">
        <v>2736.96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29773.05</v>
      </c>
      <c r="I11" s="3">
        <v>0</v>
      </c>
      <c r="J11" s="3">
        <v>2530.71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33165.54</v>
      </c>
      <c r="I12" s="3">
        <v>0</v>
      </c>
      <c r="J12" s="3">
        <v>2819.07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33165.54</v>
      </c>
      <c r="I13" s="3">
        <v>0</v>
      </c>
      <c r="J13" s="3">
        <v>2819.07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32199.56</v>
      </c>
      <c r="I20" s="3">
        <v>0</v>
      </c>
      <c r="J20" s="3">
        <v>2736.96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34466.03</v>
      </c>
      <c r="I21" s="3">
        <v>0</v>
      </c>
      <c r="J21" s="3">
        <v>2929.61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32199.56</v>
      </c>
      <c r="I26" s="3">
        <v>0</v>
      </c>
      <c r="J26" s="3">
        <v>2736.96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1811021</v>
      </c>
      <c r="D28" s="33">
        <v>1155707</v>
      </c>
      <c r="E28" s="2" t="s">
        <v>172</v>
      </c>
      <c r="F28" s="2" t="s">
        <v>171</v>
      </c>
      <c r="G28" s="2" t="s">
        <v>170</v>
      </c>
      <c r="H28" s="3">
        <v>80655.58</v>
      </c>
      <c r="I28" s="3">
        <v>0</v>
      </c>
      <c r="J28" s="3">
        <v>6855.72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8">
        <v>1802098</v>
      </c>
      <c r="D29" s="33">
        <v>1153190</v>
      </c>
      <c r="E29" s="2" t="s">
        <v>175</v>
      </c>
      <c r="F29" s="2" t="s">
        <v>174</v>
      </c>
      <c r="G29" s="2" t="s">
        <v>173</v>
      </c>
      <c r="H29" s="3">
        <v>95932.9</v>
      </c>
      <c r="I29" s="3">
        <v>0</v>
      </c>
      <c r="J29" s="3">
        <v>8154.3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5">
        <v>303014</v>
      </c>
      <c r="D30" s="33">
        <v>1151519</v>
      </c>
      <c r="E30" s="29" t="s">
        <v>55</v>
      </c>
      <c r="F30" s="1" t="s">
        <v>29</v>
      </c>
      <c r="G30" s="2" t="s">
        <v>56</v>
      </c>
      <c r="H30" s="3">
        <v>285248.25</v>
      </c>
      <c r="I30" s="3">
        <v>0</v>
      </c>
      <c r="J30" s="3">
        <v>24246.101250000003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9.5999999999999988E-2</v>
      </c>
      <c r="Q30" s="28">
        <v>0.16320634920634919</v>
      </c>
      <c r="S30" s="9"/>
      <c r="T30" s="30"/>
      <c r="U30" s="30"/>
      <c r="V30" s="31"/>
      <c r="W30" s="32"/>
      <c r="X30" s="33"/>
      <c r="Y30" s="3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3"/>
      <c r="DJ30" s="33"/>
      <c r="GH30" s="3"/>
    </row>
    <row r="31" spans="1:190" ht="14.25" customHeight="1" x14ac:dyDescent="0.3">
      <c r="A31" s="2">
        <v>423</v>
      </c>
      <c r="B31" s="1" t="s">
        <v>35</v>
      </c>
      <c r="C31" s="37">
        <v>1612021</v>
      </c>
      <c r="D31" s="37">
        <v>1153088</v>
      </c>
      <c r="E31" s="38" t="s">
        <v>126</v>
      </c>
      <c r="F31" s="38" t="s">
        <v>125</v>
      </c>
      <c r="G31" s="1" t="s">
        <v>124</v>
      </c>
      <c r="H31" s="3">
        <v>434664</v>
      </c>
      <c r="I31" s="3">
        <v>0</v>
      </c>
      <c r="J31" s="3">
        <v>36946.44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0.06</v>
      </c>
      <c r="Q31" s="28">
        <v>0.10199999999999999</v>
      </c>
      <c r="R31" s="28"/>
      <c r="BV31" s="3"/>
    </row>
    <row r="32" spans="1:190" ht="14.25" customHeight="1" x14ac:dyDescent="0.3">
      <c r="A32" s="2">
        <v>423</v>
      </c>
      <c r="B32" s="1" t="s">
        <v>35</v>
      </c>
      <c r="C32" s="17">
        <v>904217</v>
      </c>
      <c r="D32" s="33">
        <v>1151457</v>
      </c>
      <c r="E32" s="13" t="s">
        <v>14</v>
      </c>
      <c r="F32" s="16" t="s">
        <v>47</v>
      </c>
      <c r="G32" s="16" t="s">
        <v>48</v>
      </c>
      <c r="H32" s="3">
        <v>244498.5</v>
      </c>
      <c r="I32" s="3">
        <v>0</v>
      </c>
      <c r="J32" s="3">
        <v>20782.372500000001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0.05</v>
      </c>
      <c r="Q32" s="28">
        <v>8.5004444444444438E-2</v>
      </c>
      <c r="BQ32" s="3"/>
    </row>
    <row r="33" spans="1:190" ht="13.5" customHeight="1" x14ac:dyDescent="0.3">
      <c r="A33" s="2">
        <v>423</v>
      </c>
      <c r="B33" s="1" t="s">
        <v>35</v>
      </c>
      <c r="C33" s="5">
        <v>1711007</v>
      </c>
      <c r="D33" s="9">
        <v>1152502</v>
      </c>
      <c r="E33" s="1" t="s">
        <v>165</v>
      </c>
      <c r="F33" s="2" t="s">
        <v>163</v>
      </c>
      <c r="G33" s="1" t="s">
        <v>166</v>
      </c>
      <c r="H33" s="3">
        <v>197663.45</v>
      </c>
      <c r="I33" s="3">
        <v>0</v>
      </c>
      <c r="J33" s="3">
        <v>16801.39359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BN33" s="3"/>
    </row>
    <row r="34" spans="1:190" ht="14.25" customHeight="1" x14ac:dyDescent="0.3">
      <c r="B34" s="13"/>
      <c r="C34" s="17"/>
      <c r="E34" s="16"/>
      <c r="F34" s="16"/>
      <c r="G34" s="16"/>
      <c r="P34" s="28"/>
      <c r="Q34" s="28"/>
      <c r="BU34" s="3"/>
    </row>
    <row r="35" spans="1:190" ht="14.25" customHeight="1" thickBot="1" x14ac:dyDescent="0.35">
      <c r="A35" s="14"/>
      <c r="B35" s="11"/>
      <c r="C35" s="15"/>
      <c r="D35" s="36"/>
      <c r="E35" s="14"/>
      <c r="F35" s="14"/>
      <c r="G35" s="14"/>
      <c r="H35" s="12">
        <f>SUM(H2:H34)</f>
        <v>3697185.6500000004</v>
      </c>
      <c r="I35" s="12">
        <f t="shared" ref="I35:O35" si="0">SUM(I2:I34)</f>
        <v>0</v>
      </c>
      <c r="J35" s="12">
        <f>SUM(J2:J34)</f>
        <v>314260.79733999999</v>
      </c>
      <c r="K35" s="12">
        <f t="shared" si="0"/>
        <v>0</v>
      </c>
      <c r="L35" s="12">
        <f t="shared" si="0"/>
        <v>0</v>
      </c>
      <c r="M35" s="12">
        <f t="shared" si="0"/>
        <v>0</v>
      </c>
      <c r="N35" s="12">
        <f t="shared" si="0"/>
        <v>0</v>
      </c>
      <c r="O35" s="12">
        <f t="shared" si="0"/>
        <v>0</v>
      </c>
      <c r="BU35" s="3"/>
    </row>
    <row r="36" spans="1:190" ht="14.25" customHeight="1" thickTop="1" x14ac:dyDescent="0.3">
      <c r="B36" s="13"/>
      <c r="C36" s="17"/>
      <c r="E36" s="16"/>
      <c r="F36" s="16"/>
      <c r="G36" s="16"/>
      <c r="H36" s="3">
        <v>695168.74999999988</v>
      </c>
      <c r="I36" s="3">
        <v>34818.300000000003</v>
      </c>
      <c r="J36" s="3">
        <v>59191.100000000006</v>
      </c>
      <c r="K36" s="1"/>
      <c r="L36" s="1"/>
      <c r="M36" s="3">
        <v>0</v>
      </c>
      <c r="N36" s="3">
        <v>0</v>
      </c>
      <c r="O36" s="6">
        <v>0</v>
      </c>
      <c r="P36" s="28"/>
      <c r="Q36" s="28"/>
      <c r="BU36" s="3"/>
    </row>
    <row r="37" spans="1:190" ht="14.25" customHeight="1" x14ac:dyDescent="0.3">
      <c r="E37" s="2"/>
      <c r="F37" s="2"/>
      <c r="H37" s="3">
        <f>+H36-H35</f>
        <v>-3002016.9000000004</v>
      </c>
      <c r="I37" s="3">
        <f>+I36-I35</f>
        <v>34818.300000000003</v>
      </c>
      <c r="J37" s="3">
        <f>+J36-J35</f>
        <v>-255069.69733999998</v>
      </c>
      <c r="BU37" s="3"/>
    </row>
    <row r="38" spans="1:190" ht="14.25" customHeight="1" x14ac:dyDescent="0.3">
      <c r="A38" s="2" t="s">
        <v>150</v>
      </c>
      <c r="E38" s="2"/>
      <c r="F38" s="2"/>
      <c r="BU38" s="3"/>
    </row>
    <row r="39" spans="1:190" ht="13.5" customHeight="1" x14ac:dyDescent="0.3">
      <c r="E39" s="29"/>
      <c r="P39" s="28"/>
      <c r="Q39" s="28"/>
      <c r="S39" s="9"/>
      <c r="T39" s="30"/>
      <c r="U39" s="30"/>
      <c r="V39" s="31"/>
      <c r="W39" s="32"/>
      <c r="X39" s="33"/>
      <c r="Y39" s="3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3"/>
      <c r="DJ39" s="33"/>
      <c r="GH39" s="3"/>
    </row>
    <row r="41" spans="1:190" ht="14.25" customHeight="1" x14ac:dyDescent="0.3">
      <c r="A41" s="2">
        <v>423</v>
      </c>
      <c r="B41" s="1" t="s">
        <v>35</v>
      </c>
      <c r="C41" s="61">
        <v>2201028</v>
      </c>
      <c r="D41" s="59">
        <v>1170344</v>
      </c>
      <c r="E41" s="21" t="s">
        <v>176</v>
      </c>
      <c r="F41" s="21" t="s">
        <v>177</v>
      </c>
      <c r="G41" s="52" t="s">
        <v>179</v>
      </c>
      <c r="H41" s="3" t="e">
        <f>VLOOKUP(C41,'[7]Feb 2022'!$B$2:$G$5,4,FALSE)</f>
        <v>#N/A</v>
      </c>
      <c r="I41" s="3">
        <v>0</v>
      </c>
      <c r="J41" s="3" t="e">
        <f>VLOOKUP(C41,'[7]Feb 2022'!$B$2:$G$5,6,FALSE)</f>
        <v>#N/A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8"/>
      <c r="Q41" s="28"/>
      <c r="BU41" s="3"/>
    </row>
    <row r="44" spans="1:190" ht="14.25" customHeight="1" x14ac:dyDescent="0.3">
      <c r="A44" s="2">
        <v>423</v>
      </c>
      <c r="B44" s="1" t="s">
        <v>35</v>
      </c>
      <c r="C44" s="5">
        <v>1212042</v>
      </c>
      <c r="D44" s="33">
        <v>1151931</v>
      </c>
      <c r="E44" s="2" t="s">
        <v>115</v>
      </c>
      <c r="F44" s="2" t="s">
        <v>116</v>
      </c>
      <c r="G44" s="2" t="s">
        <v>117</v>
      </c>
      <c r="H44" s="3">
        <v>0</v>
      </c>
      <c r="I44" s="3">
        <v>0</v>
      </c>
      <c r="J44" s="3" t="e">
        <f>VLOOKUP(C44,[6]Pension!$B$3:$L$30,11,FALSE)</f>
        <v>#N/A</v>
      </c>
      <c r="K44" s="3">
        <v>0</v>
      </c>
      <c r="L44" s="3">
        <v>0</v>
      </c>
      <c r="M44" s="3">
        <v>0</v>
      </c>
      <c r="N44" s="3">
        <v>0</v>
      </c>
      <c r="O44" s="6">
        <v>0</v>
      </c>
      <c r="P44" s="28">
        <v>0.05</v>
      </c>
      <c r="Q44" s="28">
        <v>8.5000000000000006E-2</v>
      </c>
      <c r="BU44" s="3"/>
    </row>
    <row r="46" spans="1:190" ht="14.25" customHeight="1" x14ac:dyDescent="0.3">
      <c r="A46" s="2">
        <v>423</v>
      </c>
      <c r="B46" s="1" t="s">
        <v>35</v>
      </c>
      <c r="C46" s="5">
        <v>1907035</v>
      </c>
      <c r="D46" s="33">
        <v>1163060</v>
      </c>
      <c r="E46" s="2" t="s">
        <v>153</v>
      </c>
      <c r="F46" s="2" t="s">
        <v>151</v>
      </c>
      <c r="G46" s="2" t="s">
        <v>152</v>
      </c>
      <c r="H46" s="3">
        <v>0</v>
      </c>
      <c r="I46" s="3">
        <v>0</v>
      </c>
      <c r="J46" s="3" t="e">
        <f>VLOOKUP(C46,[5]Pension!$B$2:$L$29,11,FALSE)</f>
        <v>#N/A</v>
      </c>
      <c r="K46" s="3">
        <v>0</v>
      </c>
      <c r="L46" s="3">
        <v>0</v>
      </c>
      <c r="M46" s="3">
        <v>0</v>
      </c>
      <c r="N46" s="3">
        <v>0</v>
      </c>
      <c r="O46" s="6">
        <v>0</v>
      </c>
      <c r="P46" s="28">
        <v>4.9999999999999996E-2</v>
      </c>
      <c r="Q46" s="28">
        <v>8.5000000000000006E-2</v>
      </c>
      <c r="BU46" s="3"/>
    </row>
    <row r="48" spans="1:190" ht="14.25" customHeight="1" x14ac:dyDescent="0.3">
      <c r="A48" s="2">
        <v>423</v>
      </c>
      <c r="B48" s="1" t="s">
        <v>35</v>
      </c>
      <c r="C48" s="5">
        <v>410154</v>
      </c>
      <c r="D48" s="33">
        <v>1156625</v>
      </c>
      <c r="E48" s="2" t="s">
        <v>118</v>
      </c>
      <c r="F48" s="2" t="s">
        <v>119</v>
      </c>
      <c r="G48" s="2" t="s">
        <v>120</v>
      </c>
      <c r="H48" s="3" t="e">
        <f>VLOOKUP(C48,[4]Pension!$A$10:$N$36,11,FALSE)</f>
        <v>#N/A</v>
      </c>
      <c r="I48" s="3" t="e">
        <f>VLOOKUP(C48,[4]Pension!$A$10:$N$36,12,FALSE)</f>
        <v>#N/A</v>
      </c>
      <c r="J48" s="3" t="e">
        <f>VLOOKUP(C48,[4]Pension!$A$10:$N$36,13,FALSE)</f>
        <v>#N/A</v>
      </c>
      <c r="K48" s="3" t="e">
        <f>VLOOKUP(C48,[4]Pension!$A$10:$N$36,14,FALSE)</f>
        <v>#N/A</v>
      </c>
      <c r="L48" s="3">
        <v>0</v>
      </c>
      <c r="M48" s="3">
        <v>0</v>
      </c>
      <c r="N48" s="3">
        <v>0</v>
      </c>
      <c r="O48" s="6">
        <v>0</v>
      </c>
      <c r="P48" s="28">
        <v>5.0004724111866974E-2</v>
      </c>
      <c r="Q48" s="28">
        <v>8.501039304610733E-2</v>
      </c>
      <c r="BU48" s="3"/>
    </row>
    <row r="49" spans="1:73" ht="14.25" customHeight="1" x14ac:dyDescent="0.3">
      <c r="A49" s="2">
        <v>423</v>
      </c>
      <c r="B49" s="1" t="s">
        <v>35</v>
      </c>
      <c r="C49" s="5">
        <v>504021</v>
      </c>
      <c r="D49" s="33">
        <v>1151548</v>
      </c>
      <c r="E49" s="2" t="s">
        <v>42</v>
      </c>
      <c r="F49" s="2" t="s">
        <v>33</v>
      </c>
      <c r="G49" s="2" t="s">
        <v>43</v>
      </c>
      <c r="H49" s="3" t="e">
        <f>VLOOKUP(C49,[4]Pension!$A$10:$N$36,11,FALSE)</f>
        <v>#N/A</v>
      </c>
      <c r="I49" s="3" t="e">
        <f>VLOOKUP(C49,[4]Pension!$A$10:$N$36,12,FALSE)</f>
        <v>#N/A</v>
      </c>
      <c r="J49" s="3" t="e">
        <f>VLOOKUP(C49,[4]Pension!$A$10:$N$36,13,FALSE)</f>
        <v>#N/A</v>
      </c>
      <c r="K49" s="3" t="e">
        <f>VLOOKUP(C49,[4]Pension!$A$10:$N$36,14,FALSE)</f>
        <v>#N/A</v>
      </c>
      <c r="L49" s="3">
        <v>0</v>
      </c>
      <c r="M49" s="3">
        <v>0</v>
      </c>
      <c r="N49" s="3">
        <v>0</v>
      </c>
      <c r="O49" s="6">
        <v>0</v>
      </c>
      <c r="P49" s="28">
        <v>0.05</v>
      </c>
      <c r="Q49" s="28">
        <v>8.4999999999999992E-2</v>
      </c>
      <c r="BU49" s="3"/>
    </row>
  </sheetData>
  <conditionalFormatting sqref="E3">
    <cfRule type="duplicateValues" dxfId="134" priority="14" stopIfTrue="1"/>
  </conditionalFormatting>
  <conditionalFormatting sqref="F3">
    <cfRule type="duplicateValues" dxfId="133" priority="15" stopIfTrue="1"/>
  </conditionalFormatting>
  <conditionalFormatting sqref="D22">
    <cfRule type="duplicateValues" dxfId="132" priority="12" stopIfTrue="1"/>
  </conditionalFormatting>
  <conditionalFormatting sqref="C22">
    <cfRule type="duplicateValues" dxfId="131" priority="11" stopIfTrue="1"/>
  </conditionalFormatting>
  <conditionalFormatting sqref="C22">
    <cfRule type="duplicateValues" dxfId="130" priority="13" stopIfTrue="1"/>
  </conditionalFormatting>
  <conditionalFormatting sqref="C25:D25 D3">
    <cfRule type="duplicateValues" dxfId="129" priority="16"/>
  </conditionalFormatting>
  <conditionalFormatting sqref="D34:D65536 D4:D21 D1:D2 D26:D32">
    <cfRule type="duplicateValues" dxfId="128" priority="17" stopIfTrue="1"/>
  </conditionalFormatting>
  <conditionalFormatting sqref="C34:C65536 C4:C21 C1:C2 C26:C32">
    <cfRule type="duplicateValues" dxfId="127" priority="18" stopIfTrue="1"/>
  </conditionalFormatting>
  <conditionalFormatting sqref="C30:C32 C4:C21 C1:C2 C34:C38 C40 C42:C65536">
    <cfRule type="duplicateValues" dxfId="126" priority="19" stopIfTrue="1"/>
  </conditionalFormatting>
  <conditionalFormatting sqref="C24">
    <cfRule type="duplicateValues" dxfId="125" priority="6" stopIfTrue="1"/>
  </conditionalFormatting>
  <conditionalFormatting sqref="E24">
    <cfRule type="duplicateValues" dxfId="124" priority="7" stopIfTrue="1"/>
  </conditionalFormatting>
  <conditionalFormatting sqref="F24">
    <cfRule type="duplicateValues" dxfId="123" priority="8" stopIfTrue="1"/>
  </conditionalFormatting>
  <conditionalFormatting sqref="F24">
    <cfRule type="duplicateValues" dxfId="122" priority="9" stopIfTrue="1"/>
  </conditionalFormatting>
  <conditionalFormatting sqref="G24">
    <cfRule type="duplicateValues" dxfId="121" priority="10" stopIfTrue="1"/>
  </conditionalFormatting>
  <conditionalFormatting sqref="C33">
    <cfRule type="duplicateValues" dxfId="120" priority="1" stopIfTrue="1"/>
  </conditionalFormatting>
  <conditionalFormatting sqref="E33">
    <cfRule type="duplicateValues" dxfId="119" priority="2" stopIfTrue="1"/>
  </conditionalFormatting>
  <conditionalFormatting sqref="F33">
    <cfRule type="duplicateValues" dxfId="118" priority="3" stopIfTrue="1"/>
  </conditionalFormatting>
  <conditionalFormatting sqref="F33">
    <cfRule type="duplicateValues" dxfId="117" priority="4" stopIfTrue="1"/>
  </conditionalFormatting>
  <conditionalFormatting sqref="G33">
    <cfRule type="duplicateValues" dxfId="116" priority="5" stopIfTrue="1"/>
  </conditionalFormatting>
  <conditionalFormatting sqref="G26:G29">
    <cfRule type="duplicateValues" dxfId="115" priority="203" stopIfTrue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H49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32199.56</v>
      </c>
      <c r="I10" s="3">
        <v>0</v>
      </c>
      <c r="J10" s="3">
        <v>2736.96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29773.05</v>
      </c>
      <c r="I11" s="3">
        <v>0</v>
      </c>
      <c r="J11" s="3">
        <v>2530.71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33165.54</v>
      </c>
      <c r="I12" s="3">
        <v>0</v>
      </c>
      <c r="J12" s="3">
        <v>2819.07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33165.54</v>
      </c>
      <c r="I13" s="3">
        <v>0</v>
      </c>
      <c r="J13" s="3">
        <v>2819.07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32199.56</v>
      </c>
      <c r="I20" s="3">
        <v>0</v>
      </c>
      <c r="J20" s="3">
        <v>2736.96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34466.03</v>
      </c>
      <c r="I21" s="3">
        <v>0</v>
      </c>
      <c r="J21" s="3">
        <v>2929.61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32199.56</v>
      </c>
      <c r="I26" s="3">
        <v>0</v>
      </c>
      <c r="J26" s="3">
        <v>2736.96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1811021</v>
      </c>
      <c r="D28" s="33">
        <v>1155707</v>
      </c>
      <c r="E28" s="2" t="s">
        <v>172</v>
      </c>
      <c r="F28" s="2" t="s">
        <v>171</v>
      </c>
      <c r="G28" s="2" t="s">
        <v>170</v>
      </c>
      <c r="H28" s="3">
        <v>80655.58</v>
      </c>
      <c r="I28" s="3">
        <v>0</v>
      </c>
      <c r="J28" s="3">
        <v>6855.72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8">
        <v>1802098</v>
      </c>
      <c r="D29" s="33">
        <v>1153190</v>
      </c>
      <c r="E29" s="2" t="s">
        <v>175</v>
      </c>
      <c r="F29" s="2" t="s">
        <v>174</v>
      </c>
      <c r="G29" s="2" t="s">
        <v>173</v>
      </c>
      <c r="H29" s="3">
        <v>95932.9</v>
      </c>
      <c r="I29" s="3">
        <v>0</v>
      </c>
      <c r="J29" s="3">
        <v>8154.3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5">
        <v>303014</v>
      </c>
      <c r="D30" s="33">
        <v>1151519</v>
      </c>
      <c r="E30" s="29" t="s">
        <v>55</v>
      </c>
      <c r="F30" s="1" t="s">
        <v>29</v>
      </c>
      <c r="G30" s="2" t="s">
        <v>56</v>
      </c>
      <c r="H30" s="3">
        <v>351965.25</v>
      </c>
      <c r="I30" s="3">
        <v>0</v>
      </c>
      <c r="J30" s="3">
        <v>29917.046250000003</v>
      </c>
      <c r="K30" s="3">
        <v>0</v>
      </c>
      <c r="L30" s="3">
        <v>0</v>
      </c>
      <c r="M30" s="3">
        <v>0</v>
      </c>
      <c r="N30" s="3">
        <v>0</v>
      </c>
      <c r="O30" s="6">
        <v>0</v>
      </c>
      <c r="P30" s="28">
        <v>9.5999999999999988E-2</v>
      </c>
      <c r="Q30" s="28">
        <v>0.16320634920634919</v>
      </c>
      <c r="S30" s="9"/>
      <c r="T30" s="30"/>
      <c r="U30" s="30"/>
      <c r="V30" s="31"/>
      <c r="W30" s="32"/>
      <c r="X30" s="33"/>
      <c r="Y30" s="3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3"/>
      <c r="DJ30" s="33"/>
      <c r="GH30" s="3"/>
    </row>
    <row r="31" spans="1:190" ht="14.25" customHeight="1" x14ac:dyDescent="0.3">
      <c r="A31" s="2">
        <v>423</v>
      </c>
      <c r="B31" s="1" t="s">
        <v>35</v>
      </c>
      <c r="C31" s="37">
        <v>1612021</v>
      </c>
      <c r="D31" s="37">
        <v>1153088</v>
      </c>
      <c r="E31" s="38" t="s">
        <v>126</v>
      </c>
      <c r="F31" s="38" t="s">
        <v>125</v>
      </c>
      <c r="G31" s="1" t="s">
        <v>124</v>
      </c>
      <c r="H31" s="3">
        <v>536328</v>
      </c>
      <c r="I31" s="3">
        <v>0</v>
      </c>
      <c r="J31" s="3">
        <v>45587.880000000005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0.06</v>
      </c>
      <c r="Q31" s="28">
        <v>0.10199999999999999</v>
      </c>
      <c r="R31" s="28"/>
      <c r="BV31" s="3"/>
    </row>
    <row r="32" spans="1:190" ht="14.25" customHeight="1" x14ac:dyDescent="0.3">
      <c r="A32" s="2">
        <v>423</v>
      </c>
      <c r="B32" s="1" t="s">
        <v>35</v>
      </c>
      <c r="C32" s="17">
        <v>904217</v>
      </c>
      <c r="D32" s="33">
        <v>1151457</v>
      </c>
      <c r="E32" s="13" t="s">
        <v>14</v>
      </c>
      <c r="F32" s="16" t="s">
        <v>47</v>
      </c>
      <c r="G32" s="16" t="s">
        <v>48</v>
      </c>
      <c r="H32" s="3">
        <v>301684.5</v>
      </c>
      <c r="I32" s="3">
        <v>0</v>
      </c>
      <c r="J32" s="3">
        <v>25643.182500000003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0.05</v>
      </c>
      <c r="Q32" s="28">
        <v>8.5004444444444438E-2</v>
      </c>
      <c r="BQ32" s="3"/>
    </row>
    <row r="33" spans="1:190" ht="13.5" customHeight="1" x14ac:dyDescent="0.3">
      <c r="A33" s="2">
        <v>423</v>
      </c>
      <c r="B33" s="1" t="s">
        <v>35</v>
      </c>
      <c r="C33" s="5">
        <v>1711007</v>
      </c>
      <c r="D33" s="9">
        <v>1152502</v>
      </c>
      <c r="E33" s="1" t="s">
        <v>165</v>
      </c>
      <c r="F33" s="2" t="s">
        <v>163</v>
      </c>
      <c r="G33" s="1" t="s">
        <v>166</v>
      </c>
      <c r="H33" s="3">
        <v>243895.16</v>
      </c>
      <c r="I33" s="3">
        <v>0</v>
      </c>
      <c r="J33" s="3">
        <v>20731.088600000003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BN33" s="3"/>
    </row>
    <row r="34" spans="1:190" ht="14.25" customHeight="1" x14ac:dyDescent="0.3">
      <c r="B34" s="13"/>
      <c r="C34" s="17"/>
      <c r="E34" s="16"/>
      <c r="F34" s="16"/>
      <c r="G34" s="16"/>
      <c r="P34" s="28"/>
      <c r="Q34" s="28"/>
      <c r="BU34" s="3"/>
    </row>
    <row r="35" spans="1:190" ht="14.25" customHeight="1" thickBot="1" x14ac:dyDescent="0.35">
      <c r="A35" s="14"/>
      <c r="B35" s="11"/>
      <c r="C35" s="15"/>
      <c r="D35" s="36"/>
      <c r="E35" s="14"/>
      <c r="F35" s="14"/>
      <c r="G35" s="14"/>
      <c r="H35" s="12">
        <f>SUM(H2:H34)</f>
        <v>3968984.3600000003</v>
      </c>
      <c r="I35" s="12">
        <f t="shared" ref="I35:O35" si="0">SUM(I2:I34)</f>
        <v>0</v>
      </c>
      <c r="J35" s="12">
        <f>SUM(J2:J34)</f>
        <v>337363.68735000002</v>
      </c>
      <c r="K35" s="12">
        <f t="shared" si="0"/>
        <v>0</v>
      </c>
      <c r="L35" s="12">
        <f t="shared" si="0"/>
        <v>0</v>
      </c>
      <c r="M35" s="12">
        <f t="shared" si="0"/>
        <v>0</v>
      </c>
      <c r="N35" s="12">
        <f t="shared" si="0"/>
        <v>0</v>
      </c>
      <c r="O35" s="12">
        <f t="shared" si="0"/>
        <v>0</v>
      </c>
      <c r="BU35" s="3"/>
    </row>
    <row r="36" spans="1:190" ht="14.25" customHeight="1" thickTop="1" x14ac:dyDescent="0.3">
      <c r="B36" s="13"/>
      <c r="C36" s="17"/>
      <c r="E36" s="16"/>
      <c r="F36" s="16"/>
      <c r="G36" s="16"/>
      <c r="H36" s="3">
        <v>695168.74999999988</v>
      </c>
      <c r="I36" s="3">
        <v>34818.300000000003</v>
      </c>
      <c r="J36" s="3">
        <v>59191.100000000006</v>
      </c>
      <c r="K36" s="1"/>
      <c r="L36" s="1"/>
      <c r="M36" s="3">
        <v>0</v>
      </c>
      <c r="N36" s="3">
        <v>0</v>
      </c>
      <c r="O36" s="6">
        <v>0</v>
      </c>
      <c r="P36" s="28"/>
      <c r="Q36" s="28"/>
      <c r="BU36" s="3"/>
    </row>
    <row r="37" spans="1:190" ht="14.25" customHeight="1" x14ac:dyDescent="0.3">
      <c r="E37" s="2"/>
      <c r="F37" s="2"/>
      <c r="H37" s="3">
        <f>+H36-H35</f>
        <v>-3273815.6100000003</v>
      </c>
      <c r="I37" s="3">
        <f>+I36-I35</f>
        <v>34818.300000000003</v>
      </c>
      <c r="J37" s="3">
        <f>+J36-J35</f>
        <v>-278172.58735000005</v>
      </c>
      <c r="BU37" s="3"/>
    </row>
    <row r="38" spans="1:190" ht="14.25" customHeight="1" x14ac:dyDescent="0.3">
      <c r="A38" s="2" t="s">
        <v>150</v>
      </c>
      <c r="E38" s="2"/>
      <c r="F38" s="2"/>
      <c r="BU38" s="3"/>
    </row>
    <row r="39" spans="1:190" ht="13.5" customHeight="1" x14ac:dyDescent="0.3">
      <c r="E39" s="29"/>
      <c r="P39" s="28"/>
      <c r="Q39" s="28"/>
      <c r="S39" s="9"/>
      <c r="T39" s="30"/>
      <c r="U39" s="30"/>
      <c r="V39" s="31"/>
      <c r="W39" s="32"/>
      <c r="X39" s="33"/>
      <c r="Y39" s="32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3"/>
      <c r="DJ39" s="33"/>
      <c r="GH39" s="3"/>
    </row>
    <row r="41" spans="1:190" ht="14.25" customHeight="1" x14ac:dyDescent="0.3">
      <c r="A41" s="2">
        <v>423</v>
      </c>
      <c r="B41" s="1" t="s">
        <v>35</v>
      </c>
      <c r="C41" s="61">
        <v>2201028</v>
      </c>
      <c r="D41" s="59">
        <v>1170344</v>
      </c>
      <c r="E41" s="21" t="s">
        <v>176</v>
      </c>
      <c r="F41" s="21" t="s">
        <v>177</v>
      </c>
      <c r="G41" s="52" t="s">
        <v>179</v>
      </c>
      <c r="H41" s="3" t="e">
        <f>VLOOKUP(C41,'[7]Feb 2022'!$B$2:$G$5,4,FALSE)</f>
        <v>#N/A</v>
      </c>
      <c r="I41" s="3">
        <v>0</v>
      </c>
      <c r="J41" s="3" t="e">
        <f>VLOOKUP(C41,'[7]Feb 2022'!$B$2:$G$5,6,FALSE)</f>
        <v>#N/A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8"/>
      <c r="Q41" s="28"/>
      <c r="BU41" s="3"/>
    </row>
    <row r="44" spans="1:190" ht="14.25" customHeight="1" x14ac:dyDescent="0.3">
      <c r="A44" s="2">
        <v>423</v>
      </c>
      <c r="B44" s="1" t="s">
        <v>35</v>
      </c>
      <c r="C44" s="5">
        <v>1212042</v>
      </c>
      <c r="D44" s="33">
        <v>1151931</v>
      </c>
      <c r="E44" s="2" t="s">
        <v>115</v>
      </c>
      <c r="F44" s="2" t="s">
        <v>116</v>
      </c>
      <c r="G44" s="2" t="s">
        <v>117</v>
      </c>
      <c r="H44" s="3">
        <v>0</v>
      </c>
      <c r="I44" s="3">
        <v>0</v>
      </c>
      <c r="J44" s="3" t="e">
        <f>VLOOKUP(C44,[6]Pension!$B$3:$L$30,11,FALSE)</f>
        <v>#N/A</v>
      </c>
      <c r="K44" s="3">
        <v>0</v>
      </c>
      <c r="L44" s="3">
        <v>0</v>
      </c>
      <c r="M44" s="3">
        <v>0</v>
      </c>
      <c r="N44" s="3">
        <v>0</v>
      </c>
      <c r="O44" s="6">
        <v>0</v>
      </c>
      <c r="P44" s="28">
        <v>0.05</v>
      </c>
      <c r="Q44" s="28">
        <v>8.5000000000000006E-2</v>
      </c>
      <c r="BU44" s="3"/>
    </row>
    <row r="46" spans="1:190" ht="14.25" customHeight="1" x14ac:dyDescent="0.3">
      <c r="A46" s="2">
        <v>423</v>
      </c>
      <c r="B46" s="1" t="s">
        <v>35</v>
      </c>
      <c r="C46" s="5">
        <v>1907035</v>
      </c>
      <c r="D46" s="33">
        <v>1163060</v>
      </c>
      <c r="E46" s="2" t="s">
        <v>153</v>
      </c>
      <c r="F46" s="2" t="s">
        <v>151</v>
      </c>
      <c r="G46" s="2" t="s">
        <v>152</v>
      </c>
      <c r="H46" s="3">
        <v>0</v>
      </c>
      <c r="I46" s="3">
        <v>0</v>
      </c>
      <c r="J46" s="3" t="e">
        <f>VLOOKUP(C46,[5]Pension!$B$2:$L$29,11,FALSE)</f>
        <v>#N/A</v>
      </c>
      <c r="K46" s="3">
        <v>0</v>
      </c>
      <c r="L46" s="3">
        <v>0</v>
      </c>
      <c r="M46" s="3">
        <v>0</v>
      </c>
      <c r="N46" s="3">
        <v>0</v>
      </c>
      <c r="O46" s="6">
        <v>0</v>
      </c>
      <c r="P46" s="28">
        <v>4.9999999999999996E-2</v>
      </c>
      <c r="Q46" s="28">
        <v>8.5000000000000006E-2</v>
      </c>
      <c r="BU46" s="3"/>
    </row>
    <row r="48" spans="1:190" ht="14.25" customHeight="1" x14ac:dyDescent="0.3">
      <c r="A48" s="2">
        <v>423</v>
      </c>
      <c r="B48" s="1" t="s">
        <v>35</v>
      </c>
      <c r="C48" s="5">
        <v>410154</v>
      </c>
      <c r="D48" s="33">
        <v>1156625</v>
      </c>
      <c r="E48" s="2" t="s">
        <v>118</v>
      </c>
      <c r="F48" s="2" t="s">
        <v>119</v>
      </c>
      <c r="G48" s="2" t="s">
        <v>120</v>
      </c>
      <c r="H48" s="3" t="e">
        <f>VLOOKUP(C48,[4]Pension!$A$10:$N$36,11,FALSE)</f>
        <v>#N/A</v>
      </c>
      <c r="I48" s="3" t="e">
        <f>VLOOKUP(C48,[4]Pension!$A$10:$N$36,12,FALSE)</f>
        <v>#N/A</v>
      </c>
      <c r="J48" s="3" t="e">
        <f>VLOOKUP(C48,[4]Pension!$A$10:$N$36,13,FALSE)</f>
        <v>#N/A</v>
      </c>
      <c r="K48" s="3" t="e">
        <f>VLOOKUP(C48,[4]Pension!$A$10:$N$36,14,FALSE)</f>
        <v>#N/A</v>
      </c>
      <c r="L48" s="3">
        <v>0</v>
      </c>
      <c r="M48" s="3">
        <v>0</v>
      </c>
      <c r="N48" s="3">
        <v>0</v>
      </c>
      <c r="O48" s="6">
        <v>0</v>
      </c>
      <c r="P48" s="28">
        <v>5.0004724111866974E-2</v>
      </c>
      <c r="Q48" s="28">
        <v>8.501039304610733E-2</v>
      </c>
      <c r="BU48" s="3"/>
    </row>
    <row r="49" spans="1:73" ht="14.25" customHeight="1" x14ac:dyDescent="0.3">
      <c r="A49" s="2">
        <v>423</v>
      </c>
      <c r="B49" s="1" t="s">
        <v>35</v>
      </c>
      <c r="C49" s="5">
        <v>504021</v>
      </c>
      <c r="D49" s="33">
        <v>1151548</v>
      </c>
      <c r="E49" s="2" t="s">
        <v>42</v>
      </c>
      <c r="F49" s="2" t="s">
        <v>33</v>
      </c>
      <c r="G49" s="2" t="s">
        <v>43</v>
      </c>
      <c r="H49" s="3" t="e">
        <f>VLOOKUP(C49,[4]Pension!$A$10:$N$36,11,FALSE)</f>
        <v>#N/A</v>
      </c>
      <c r="I49" s="3" t="e">
        <f>VLOOKUP(C49,[4]Pension!$A$10:$N$36,12,FALSE)</f>
        <v>#N/A</v>
      </c>
      <c r="J49" s="3" t="e">
        <f>VLOOKUP(C49,[4]Pension!$A$10:$N$36,13,FALSE)</f>
        <v>#N/A</v>
      </c>
      <c r="K49" s="3" t="e">
        <f>VLOOKUP(C49,[4]Pension!$A$10:$N$36,14,FALSE)</f>
        <v>#N/A</v>
      </c>
      <c r="L49" s="3">
        <v>0</v>
      </c>
      <c r="M49" s="3">
        <v>0</v>
      </c>
      <c r="N49" s="3">
        <v>0</v>
      </c>
      <c r="O49" s="6">
        <v>0</v>
      </c>
      <c r="P49" s="28">
        <v>0.05</v>
      </c>
      <c r="Q49" s="28">
        <v>8.4999999999999992E-2</v>
      </c>
      <c r="BU49" s="3"/>
    </row>
  </sheetData>
  <conditionalFormatting sqref="E3">
    <cfRule type="duplicateValues" dxfId="114" priority="14" stopIfTrue="1"/>
  </conditionalFormatting>
  <conditionalFormatting sqref="F3">
    <cfRule type="duplicateValues" dxfId="113" priority="15" stopIfTrue="1"/>
  </conditionalFormatting>
  <conditionalFormatting sqref="D22">
    <cfRule type="duplicateValues" dxfId="112" priority="12" stopIfTrue="1"/>
  </conditionalFormatting>
  <conditionalFormatting sqref="C22">
    <cfRule type="duplicateValues" dxfId="111" priority="11" stopIfTrue="1"/>
  </conditionalFormatting>
  <conditionalFormatting sqref="C22">
    <cfRule type="duplicateValues" dxfId="110" priority="13" stopIfTrue="1"/>
  </conditionalFormatting>
  <conditionalFormatting sqref="C25:D25 D3">
    <cfRule type="duplicateValues" dxfId="109" priority="16"/>
  </conditionalFormatting>
  <conditionalFormatting sqref="D34:D65536 D4:D21 D1:D2 D26:D32">
    <cfRule type="duplicateValues" dxfId="108" priority="17" stopIfTrue="1"/>
  </conditionalFormatting>
  <conditionalFormatting sqref="C34:C65536 C4:C21 C1:C2 C26:C32">
    <cfRule type="duplicateValues" dxfId="107" priority="18" stopIfTrue="1"/>
  </conditionalFormatting>
  <conditionalFormatting sqref="C30:C32 C4:C21 C1:C2 C34:C38 C40 C42:C65536">
    <cfRule type="duplicateValues" dxfId="106" priority="19" stopIfTrue="1"/>
  </conditionalFormatting>
  <conditionalFormatting sqref="C24">
    <cfRule type="duplicateValues" dxfId="105" priority="6" stopIfTrue="1"/>
  </conditionalFormatting>
  <conditionalFormatting sqref="E24">
    <cfRule type="duplicateValues" dxfId="104" priority="7" stopIfTrue="1"/>
  </conditionalFormatting>
  <conditionalFormatting sqref="F24">
    <cfRule type="duplicateValues" dxfId="103" priority="8" stopIfTrue="1"/>
  </conditionalFormatting>
  <conditionalFormatting sqref="F24">
    <cfRule type="duplicateValues" dxfId="102" priority="9" stopIfTrue="1"/>
  </conditionalFormatting>
  <conditionalFormatting sqref="G24">
    <cfRule type="duplicateValues" dxfId="101" priority="10" stopIfTrue="1"/>
  </conditionalFormatting>
  <conditionalFormatting sqref="C33">
    <cfRule type="duplicateValues" dxfId="100" priority="1" stopIfTrue="1"/>
  </conditionalFormatting>
  <conditionalFormatting sqref="E33">
    <cfRule type="duplicateValues" dxfId="99" priority="2" stopIfTrue="1"/>
  </conditionalFormatting>
  <conditionalFormatting sqref="F33">
    <cfRule type="duplicateValues" dxfId="98" priority="3" stopIfTrue="1"/>
  </conditionalFormatting>
  <conditionalFormatting sqref="F33">
    <cfRule type="duplicateValues" dxfId="97" priority="4" stopIfTrue="1"/>
  </conditionalFormatting>
  <conditionalFormatting sqref="G33">
    <cfRule type="duplicateValues" dxfId="96" priority="5" stopIfTrue="1"/>
  </conditionalFormatting>
  <conditionalFormatting sqref="G26:G29">
    <cfRule type="duplicateValues" dxfId="95" priority="217" stopIfTrue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H57"/>
  <sheetViews>
    <sheetView workbookViewId="0">
      <selection activeCell="D2" sqref="D2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3.5" customHeight="1" x14ac:dyDescent="0.3">
      <c r="A3" s="2">
        <v>423</v>
      </c>
      <c r="B3" s="1" t="s">
        <v>35</v>
      </c>
      <c r="C3" s="5">
        <v>706252</v>
      </c>
      <c r="D3" s="33">
        <v>1151547</v>
      </c>
      <c r="E3" s="2" t="s">
        <v>65</v>
      </c>
      <c r="F3" s="2" t="s">
        <v>39</v>
      </c>
      <c r="G3" s="2" t="s">
        <v>66</v>
      </c>
      <c r="H3" s="3">
        <v>70606.61</v>
      </c>
      <c r="I3" s="3">
        <v>0</v>
      </c>
      <c r="J3" s="3">
        <v>6001.56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5.0007076473085811E-2</v>
      </c>
      <c r="Q3" s="28">
        <v>8.4988441760626504E-2</v>
      </c>
      <c r="BU3" s="3"/>
    </row>
    <row r="4" spans="1:73" ht="12.75" customHeight="1" x14ac:dyDescent="0.3">
      <c r="A4" s="2">
        <v>423</v>
      </c>
      <c r="B4" s="1" t="s">
        <v>35</v>
      </c>
      <c r="C4" s="5">
        <v>402028</v>
      </c>
      <c r="D4" s="33">
        <v>1152500</v>
      </c>
      <c r="E4" s="2" t="s">
        <v>121</v>
      </c>
      <c r="F4" s="2" t="s">
        <v>122</v>
      </c>
      <c r="G4" s="2" t="s">
        <v>123</v>
      </c>
      <c r="H4" s="3">
        <v>109063.71</v>
      </c>
      <c r="I4" s="3">
        <v>0</v>
      </c>
      <c r="J4" s="3">
        <v>9270.42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9102049</v>
      </c>
      <c r="D5" s="33">
        <v>1151543</v>
      </c>
      <c r="E5" s="2" t="s">
        <v>14</v>
      </c>
      <c r="F5" s="2" t="s">
        <v>69</v>
      </c>
      <c r="G5" s="2" t="s">
        <v>70</v>
      </c>
      <c r="H5" s="3">
        <v>83941.28</v>
      </c>
      <c r="I5" s="3">
        <v>0</v>
      </c>
      <c r="J5" s="3">
        <v>7135.01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4.9999999999999996E-2</v>
      </c>
      <c r="Q5" s="28">
        <v>8.5000000000000006E-2</v>
      </c>
      <c r="BU5" s="3"/>
    </row>
    <row r="6" spans="1:73" ht="14.25" customHeight="1" x14ac:dyDescent="0.3">
      <c r="A6" s="2">
        <v>423</v>
      </c>
      <c r="B6" s="1" t="s">
        <v>35</v>
      </c>
      <c r="C6" s="5">
        <v>406035</v>
      </c>
      <c r="D6" s="33">
        <v>1151524</v>
      </c>
      <c r="E6" s="2" t="s">
        <v>15</v>
      </c>
      <c r="F6" s="2" t="s">
        <v>31</v>
      </c>
      <c r="G6" s="2" t="s">
        <v>63</v>
      </c>
      <c r="H6" s="3">
        <v>84875.63</v>
      </c>
      <c r="I6" s="3">
        <v>0</v>
      </c>
      <c r="J6" s="3">
        <v>7214.43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4.9999018857557739E-2</v>
      </c>
      <c r="Q6" s="28">
        <v>8.5006181197386232E-2</v>
      </c>
      <c r="R6" s="34"/>
      <c r="BS6" s="3"/>
    </row>
    <row r="7" spans="1:73" ht="14.25" customHeight="1" x14ac:dyDescent="0.3">
      <c r="A7" s="2">
        <v>423</v>
      </c>
      <c r="B7" s="1" t="s">
        <v>35</v>
      </c>
      <c r="C7" s="5">
        <v>9112203</v>
      </c>
      <c r="D7" s="33">
        <v>1151535</v>
      </c>
      <c r="E7" s="2" t="s">
        <v>16</v>
      </c>
      <c r="F7" s="2" t="s">
        <v>24</v>
      </c>
      <c r="G7" s="2" t="s">
        <v>62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804070</v>
      </c>
      <c r="D8" s="33">
        <v>1151520</v>
      </c>
      <c r="E8" s="2" t="s">
        <v>139</v>
      </c>
      <c r="F8" s="2" t="s">
        <v>60</v>
      </c>
      <c r="G8" s="2" t="s">
        <v>61</v>
      </c>
      <c r="H8" s="3">
        <v>91232.18</v>
      </c>
      <c r="I8" s="3">
        <v>0</v>
      </c>
      <c r="J8" s="3">
        <v>7754.74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5.0001825550403452E-2</v>
      </c>
      <c r="Q8" s="28">
        <v>8.4997626784475533E-2</v>
      </c>
      <c r="BU8" s="3"/>
    </row>
    <row r="9" spans="1:73" ht="14.25" customHeight="1" x14ac:dyDescent="0.3">
      <c r="A9" s="2">
        <v>423</v>
      </c>
      <c r="B9" s="1" t="s">
        <v>35</v>
      </c>
      <c r="C9" s="5">
        <v>2002042</v>
      </c>
      <c r="D9" s="33">
        <v>1163059</v>
      </c>
      <c r="E9" s="2" t="s">
        <v>143</v>
      </c>
      <c r="F9" s="2" t="s">
        <v>144</v>
      </c>
      <c r="G9" s="2" t="s">
        <v>145</v>
      </c>
      <c r="H9" s="3">
        <v>96232.69</v>
      </c>
      <c r="I9" s="3">
        <v>0</v>
      </c>
      <c r="J9" s="3">
        <v>8179.78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0.05</v>
      </c>
      <c r="Q9" s="28">
        <v>8.4994807892004157E-2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302287</v>
      </c>
      <c r="D10" s="33">
        <v>1151533</v>
      </c>
      <c r="E10" s="2" t="s">
        <v>83</v>
      </c>
      <c r="F10" s="2" t="s">
        <v>67</v>
      </c>
      <c r="G10" s="2" t="s">
        <v>84</v>
      </c>
      <c r="H10" s="3">
        <v>32199.56</v>
      </c>
      <c r="I10" s="3">
        <v>0</v>
      </c>
      <c r="J10" s="3">
        <v>2736.96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4.9999811207479206E-2</v>
      </c>
      <c r="Q10" s="28">
        <v>8.4998168712548297E-2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309203</v>
      </c>
      <c r="D11" s="33">
        <v>1151515</v>
      </c>
      <c r="E11" s="2" t="s">
        <v>13</v>
      </c>
      <c r="F11" s="2" t="s">
        <v>26</v>
      </c>
      <c r="G11" s="2" t="s">
        <v>89</v>
      </c>
      <c r="H11" s="3">
        <v>29773.05</v>
      </c>
      <c r="I11" s="3">
        <v>0</v>
      </c>
      <c r="J11" s="3">
        <v>2530.71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5.0001868530214134E-2</v>
      </c>
      <c r="Q11" s="28">
        <v>8.4999439440935756E-2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802315</v>
      </c>
      <c r="D12" s="33">
        <v>1151546</v>
      </c>
      <c r="E12" s="2" t="s">
        <v>32</v>
      </c>
      <c r="F12" s="2" t="s">
        <v>25</v>
      </c>
      <c r="G12" s="2" t="s">
        <v>85</v>
      </c>
      <c r="H12" s="3">
        <v>33165.54</v>
      </c>
      <c r="I12" s="3">
        <v>0</v>
      </c>
      <c r="J12" s="3">
        <v>2819.07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4.9998900236815663E-2</v>
      </c>
      <c r="Q12" s="28">
        <v>8.5000696516683405E-2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9403042</v>
      </c>
      <c r="D13" s="33">
        <v>1151536</v>
      </c>
      <c r="E13" s="2" t="s">
        <v>16</v>
      </c>
      <c r="F13" s="2" t="s">
        <v>30</v>
      </c>
      <c r="G13" s="2" t="s">
        <v>77</v>
      </c>
      <c r="H13" s="3">
        <v>33165.54</v>
      </c>
      <c r="I13" s="3">
        <v>0</v>
      </c>
      <c r="J13" s="3">
        <v>2819.07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1511007</v>
      </c>
      <c r="D14" s="33">
        <v>1151453</v>
      </c>
      <c r="E14" s="2" t="s">
        <v>157</v>
      </c>
      <c r="F14" s="2" t="s">
        <v>158</v>
      </c>
      <c r="G14" s="2" t="s">
        <v>159</v>
      </c>
      <c r="H14" s="3">
        <v>143751.45000000001</v>
      </c>
      <c r="I14" s="3">
        <v>0</v>
      </c>
      <c r="J14" s="3">
        <v>12218.87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8">
        <v>4.9999511437253882E-2</v>
      </c>
      <c r="Q14" s="28">
        <v>8.5000146568823848E-2</v>
      </c>
      <c r="BU14" s="3"/>
    </row>
    <row r="15" spans="1:73" ht="14.25" customHeight="1" x14ac:dyDescent="0.3">
      <c r="A15" s="2">
        <v>423</v>
      </c>
      <c r="B15" s="1" t="s">
        <v>35</v>
      </c>
      <c r="C15" s="5">
        <v>1212105</v>
      </c>
      <c r="D15" s="9">
        <v>1151728</v>
      </c>
      <c r="E15" s="2" t="s">
        <v>14</v>
      </c>
      <c r="F15" s="2" t="s">
        <v>160</v>
      </c>
      <c r="G15" s="2" t="s">
        <v>161</v>
      </c>
      <c r="H15" s="3">
        <v>155890.96</v>
      </c>
      <c r="I15" s="3">
        <v>0</v>
      </c>
      <c r="J15" s="3">
        <v>13250.73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7"/>
      <c r="Q15" s="27"/>
      <c r="R15" s="34"/>
      <c r="BS15" s="3"/>
    </row>
    <row r="16" spans="1:73" ht="14.25" customHeight="1" x14ac:dyDescent="0.3">
      <c r="A16" s="2">
        <v>423</v>
      </c>
      <c r="B16" s="1" t="s">
        <v>35</v>
      </c>
      <c r="C16" s="5">
        <v>9108035</v>
      </c>
      <c r="D16" s="33">
        <v>1151540</v>
      </c>
      <c r="E16" s="2" t="s">
        <v>73</v>
      </c>
      <c r="F16" s="2" t="s">
        <v>74</v>
      </c>
      <c r="G16" s="2" t="s">
        <v>75</v>
      </c>
      <c r="H16" s="3">
        <v>57409.84</v>
      </c>
      <c r="I16" s="3">
        <v>0</v>
      </c>
      <c r="J16" s="3">
        <v>4879.84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5.0014505366985783E-2</v>
      </c>
      <c r="Q16" s="28">
        <v>8.5001450536698581E-2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9801245</v>
      </c>
      <c r="D17" s="33">
        <v>1151532</v>
      </c>
      <c r="E17" s="2" t="s">
        <v>71</v>
      </c>
      <c r="F17" s="2" t="s">
        <v>17</v>
      </c>
      <c r="G17" s="2" t="s">
        <v>72</v>
      </c>
      <c r="H17" s="3">
        <v>77345.899999999994</v>
      </c>
      <c r="I17" s="3">
        <v>0</v>
      </c>
      <c r="J17" s="3">
        <v>6574.4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8.4991386735572785E-2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1301007</v>
      </c>
      <c r="D18" s="33">
        <v>1151525</v>
      </c>
      <c r="E18" s="2" t="s">
        <v>15</v>
      </c>
      <c r="F18" s="2" t="s">
        <v>81</v>
      </c>
      <c r="G18" s="2" t="s">
        <v>82</v>
      </c>
      <c r="H18" s="3">
        <v>152893.04999999999</v>
      </c>
      <c r="I18" s="3">
        <v>0</v>
      </c>
      <c r="J18" s="3">
        <v>12995.91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BU18" s="3"/>
    </row>
    <row r="19" spans="1:190" ht="14.25" customHeight="1" x14ac:dyDescent="0.3">
      <c r="A19" s="2">
        <v>423</v>
      </c>
      <c r="B19" s="1" t="s">
        <v>35</v>
      </c>
      <c r="C19" s="5">
        <v>1705007</v>
      </c>
      <c r="D19" s="33">
        <v>1151958</v>
      </c>
      <c r="E19" s="2" t="s">
        <v>34</v>
      </c>
      <c r="F19" s="2" t="s">
        <v>91</v>
      </c>
      <c r="G19" s="2" t="s">
        <v>90</v>
      </c>
      <c r="H19" s="3">
        <v>167882.57</v>
      </c>
      <c r="I19" s="3">
        <v>0</v>
      </c>
      <c r="J19" s="3">
        <v>14270.02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0.05</v>
      </c>
      <c r="Q19" s="28">
        <v>8.5000000000000006E-2</v>
      </c>
      <c r="R19" s="34"/>
      <c r="BS19" s="3"/>
    </row>
    <row r="20" spans="1:190" ht="14.25" customHeight="1" x14ac:dyDescent="0.3">
      <c r="A20" s="2">
        <v>423</v>
      </c>
      <c r="B20" s="1" t="s">
        <v>35</v>
      </c>
      <c r="C20" s="5">
        <v>305217</v>
      </c>
      <c r="D20" s="33">
        <v>1151530</v>
      </c>
      <c r="E20" s="2" t="s">
        <v>79</v>
      </c>
      <c r="F20" s="2" t="s">
        <v>59</v>
      </c>
      <c r="G20" s="2" t="s">
        <v>80</v>
      </c>
      <c r="H20" s="3">
        <v>32199.56</v>
      </c>
      <c r="I20" s="3">
        <v>0</v>
      </c>
      <c r="J20" s="3">
        <v>2736.96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4.9998398399823465E-2</v>
      </c>
      <c r="Q20" s="28">
        <v>8.4998700924301257E-2</v>
      </c>
      <c r="BU20" s="3"/>
    </row>
    <row r="21" spans="1:190" ht="14.25" customHeight="1" x14ac:dyDescent="0.3">
      <c r="A21" s="2">
        <v>423</v>
      </c>
      <c r="B21" s="1" t="s">
        <v>35</v>
      </c>
      <c r="C21" s="5">
        <v>1309021</v>
      </c>
      <c r="D21" s="33">
        <v>1151518</v>
      </c>
      <c r="E21" s="2" t="s">
        <v>19</v>
      </c>
      <c r="F21" s="2" t="s">
        <v>68</v>
      </c>
      <c r="G21" s="2" t="s">
        <v>78</v>
      </c>
      <c r="H21" s="3">
        <v>34466.03</v>
      </c>
      <c r="I21" s="3">
        <v>0</v>
      </c>
      <c r="J21" s="3">
        <v>2929.61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4.9999470867741633E-2</v>
      </c>
      <c r="Q21" s="28">
        <v>8.4999805984838597E-2</v>
      </c>
      <c r="BU21" s="3"/>
    </row>
    <row r="22" spans="1:190" ht="14.25" customHeight="1" x14ac:dyDescent="0.3">
      <c r="A22" s="2">
        <v>423</v>
      </c>
      <c r="B22" s="1" t="s">
        <v>49</v>
      </c>
      <c r="C22" s="51">
        <v>910007</v>
      </c>
      <c r="D22" s="37">
        <v>1151451</v>
      </c>
      <c r="E22" s="50" t="s">
        <v>50</v>
      </c>
      <c r="F22" s="50" t="s">
        <v>51</v>
      </c>
      <c r="G22" s="52" t="s">
        <v>52</v>
      </c>
      <c r="H22" s="3">
        <v>131248.19</v>
      </c>
      <c r="I22" s="3">
        <v>0</v>
      </c>
      <c r="J22" s="3">
        <v>11156.1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4.9997462057763564E-2</v>
      </c>
      <c r="Q22" s="28">
        <v>8.4995685498198068E-2</v>
      </c>
      <c r="R22" s="28"/>
      <c r="BV22" s="3"/>
    </row>
    <row r="23" spans="1:190" ht="13.5" customHeight="1" x14ac:dyDescent="0.3">
      <c r="A23" s="2">
        <v>423</v>
      </c>
      <c r="B23" s="1" t="s">
        <v>35</v>
      </c>
      <c r="C23" s="5">
        <v>1077</v>
      </c>
      <c r="D23" s="33">
        <v>1151544</v>
      </c>
      <c r="E23" s="2" t="s">
        <v>14</v>
      </c>
      <c r="F23" s="2" t="s">
        <v>57</v>
      </c>
      <c r="G23" s="2" t="s">
        <v>58</v>
      </c>
      <c r="H23" s="3">
        <v>131907.73000000001</v>
      </c>
      <c r="I23" s="3">
        <v>0</v>
      </c>
      <c r="J23" s="3">
        <v>11212.16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>
        <v>0.05</v>
      </c>
      <c r="Q23" s="28">
        <v>8.4999999999999992E-2</v>
      </c>
      <c r="BU23" s="3"/>
    </row>
    <row r="24" spans="1:190" ht="13.5" customHeight="1" x14ac:dyDescent="0.3">
      <c r="A24" s="2">
        <v>423</v>
      </c>
      <c r="B24" s="1" t="s">
        <v>35</v>
      </c>
      <c r="C24" s="5">
        <v>1505014</v>
      </c>
      <c r="D24" s="9">
        <v>1151490</v>
      </c>
      <c r="E24" s="2" t="s">
        <v>162</v>
      </c>
      <c r="F24" s="2" t="s">
        <v>163</v>
      </c>
      <c r="G24" s="2" t="s">
        <v>164</v>
      </c>
      <c r="H24" s="3">
        <v>171097.32</v>
      </c>
      <c r="I24" s="3">
        <v>0</v>
      </c>
      <c r="J24" s="3">
        <v>14543.27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BN24" s="3"/>
    </row>
    <row r="25" spans="1:190" ht="13.5" customHeight="1" x14ac:dyDescent="0.3">
      <c r="A25" s="2">
        <v>423</v>
      </c>
      <c r="B25" s="1" t="s">
        <v>35</v>
      </c>
      <c r="C25" s="5">
        <v>902161</v>
      </c>
      <c r="D25" s="33">
        <v>1151545</v>
      </c>
      <c r="E25" s="2" t="s">
        <v>14</v>
      </c>
      <c r="F25" s="2" t="s">
        <v>18</v>
      </c>
      <c r="G25" s="2" t="s">
        <v>64</v>
      </c>
      <c r="H25" s="3">
        <v>118879.84</v>
      </c>
      <c r="I25" s="3">
        <v>0</v>
      </c>
      <c r="J25" s="3">
        <v>10104.790000000001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5.0001400991902263E-2</v>
      </c>
      <c r="Q25" s="28">
        <v>8.4998178710527061E-2</v>
      </c>
      <c r="BU25" s="3"/>
    </row>
    <row r="26" spans="1:190" ht="14.25" customHeight="1" x14ac:dyDescent="0.3">
      <c r="A26" s="2">
        <v>423</v>
      </c>
      <c r="B26" s="1" t="s">
        <v>35</v>
      </c>
      <c r="C26" s="5">
        <v>807231</v>
      </c>
      <c r="D26" s="33">
        <v>1151527</v>
      </c>
      <c r="E26" s="2" t="s">
        <v>86</v>
      </c>
      <c r="F26" s="2" t="s">
        <v>87</v>
      </c>
      <c r="G26" s="2" t="s">
        <v>88</v>
      </c>
      <c r="H26" s="3">
        <v>32199.56</v>
      </c>
      <c r="I26" s="3">
        <v>0</v>
      </c>
      <c r="J26" s="3">
        <v>2736.96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28">
        <v>4.9999811207479206E-2</v>
      </c>
      <c r="Q26" s="28">
        <v>8.4998168712548297E-2</v>
      </c>
      <c r="BU26" s="3"/>
    </row>
    <row r="27" spans="1:190" ht="14.25" customHeight="1" x14ac:dyDescent="0.3">
      <c r="A27" s="2">
        <v>423</v>
      </c>
      <c r="B27" s="1" t="s">
        <v>35</v>
      </c>
      <c r="C27" s="58">
        <v>811518</v>
      </c>
      <c r="D27" s="33">
        <v>1153192</v>
      </c>
      <c r="E27" s="2" t="s">
        <v>169</v>
      </c>
      <c r="F27" s="2" t="s">
        <v>168</v>
      </c>
      <c r="G27" s="2" t="s">
        <v>167</v>
      </c>
      <c r="H27" s="3">
        <v>99930.1</v>
      </c>
      <c r="I27" s="3">
        <v>0</v>
      </c>
      <c r="J27" s="3">
        <v>8494.06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1811021</v>
      </c>
      <c r="D28" s="33">
        <v>1155707</v>
      </c>
      <c r="E28" s="2" t="s">
        <v>172</v>
      </c>
      <c r="F28" s="2" t="s">
        <v>171</v>
      </c>
      <c r="G28" s="2" t="s">
        <v>170</v>
      </c>
      <c r="H28" s="3">
        <v>80655.58</v>
      </c>
      <c r="I28" s="3">
        <v>0</v>
      </c>
      <c r="J28" s="3">
        <v>6855.72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58">
        <v>1802098</v>
      </c>
      <c r="D29" s="33">
        <v>1153190</v>
      </c>
      <c r="E29" s="2" t="s">
        <v>175</v>
      </c>
      <c r="F29" s="2" t="s">
        <v>174</v>
      </c>
      <c r="G29" s="2" t="s">
        <v>173</v>
      </c>
      <c r="H29" s="3">
        <v>95932.9</v>
      </c>
      <c r="I29" s="3">
        <v>0</v>
      </c>
      <c r="J29" s="3">
        <v>8154.3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2">
        <v>2204035</v>
      </c>
      <c r="D30" s="1">
        <v>1170486</v>
      </c>
      <c r="E30" s="2" t="s">
        <v>180</v>
      </c>
      <c r="F30" s="3" t="s">
        <v>39</v>
      </c>
      <c r="G30" s="3" t="s">
        <v>183</v>
      </c>
      <c r="H30" s="3">
        <v>62955.96</v>
      </c>
      <c r="I30" s="1">
        <v>0</v>
      </c>
      <c r="J30" s="3">
        <v>5351.26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8"/>
      <c r="Q30" s="28"/>
      <c r="BU30" s="3"/>
    </row>
    <row r="31" spans="1:190" ht="14.25" customHeight="1" x14ac:dyDescent="0.3">
      <c r="A31" s="2">
        <v>423</v>
      </c>
      <c r="B31" s="1" t="s">
        <v>35</v>
      </c>
      <c r="C31" s="2">
        <v>2204042</v>
      </c>
      <c r="D31" s="1">
        <v>1170487</v>
      </c>
      <c r="E31" s="2" t="s">
        <v>181</v>
      </c>
      <c r="F31" s="3" t="s">
        <v>182</v>
      </c>
      <c r="G31" s="3" t="s">
        <v>184</v>
      </c>
      <c r="H31" s="3">
        <v>62955.96</v>
      </c>
      <c r="I31" s="1">
        <v>0</v>
      </c>
      <c r="J31" s="3">
        <v>5351.26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28"/>
      <c r="Q31" s="28"/>
      <c r="BU31" s="3"/>
    </row>
    <row r="32" spans="1:190" ht="14.25" customHeight="1" x14ac:dyDescent="0.3">
      <c r="A32" s="2">
        <v>423</v>
      </c>
      <c r="B32" s="1" t="s">
        <v>35</v>
      </c>
      <c r="C32" s="5">
        <v>303014</v>
      </c>
      <c r="D32" s="33">
        <v>1151519</v>
      </c>
      <c r="E32" s="29" t="s">
        <v>55</v>
      </c>
      <c r="F32" s="1" t="s">
        <v>29</v>
      </c>
      <c r="G32" s="2" t="s">
        <v>56</v>
      </c>
      <c r="H32" s="3">
        <v>394316.21</v>
      </c>
      <c r="I32" s="3">
        <v>0</v>
      </c>
      <c r="J32" s="3">
        <v>33516.877850000004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9.5999999999999988E-2</v>
      </c>
      <c r="Q32" s="28">
        <v>0.16320634920634919</v>
      </c>
      <c r="S32" s="9"/>
      <c r="T32" s="30"/>
      <c r="U32" s="30"/>
      <c r="V32" s="31"/>
      <c r="W32" s="32"/>
      <c r="X32" s="33"/>
      <c r="Y32" s="3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3"/>
      <c r="DJ32" s="33"/>
      <c r="GH32" s="3"/>
    </row>
    <row r="33" spans="1:190" ht="14.25" customHeight="1" x14ac:dyDescent="0.3">
      <c r="A33" s="2">
        <v>423</v>
      </c>
      <c r="B33" s="1" t="s">
        <v>35</v>
      </c>
      <c r="C33" s="37">
        <v>1612021</v>
      </c>
      <c r="D33" s="37">
        <v>1153088</v>
      </c>
      <c r="E33" s="38" t="s">
        <v>126</v>
      </c>
      <c r="F33" s="38" t="s">
        <v>125</v>
      </c>
      <c r="G33" s="1" t="s">
        <v>124</v>
      </c>
      <c r="H33" s="3">
        <v>600862.80000000005</v>
      </c>
      <c r="I33" s="3">
        <v>0</v>
      </c>
      <c r="J33" s="3">
        <v>51073.338000000011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P33" s="28">
        <v>0.06</v>
      </c>
      <c r="Q33" s="28">
        <v>0.10199999999999999</v>
      </c>
      <c r="R33" s="28"/>
      <c r="BV33" s="3"/>
    </row>
    <row r="34" spans="1:190" ht="14.25" customHeight="1" x14ac:dyDescent="0.3">
      <c r="A34" s="2">
        <v>423</v>
      </c>
      <c r="B34" s="1" t="s">
        <v>35</v>
      </c>
      <c r="C34" s="17">
        <v>904217</v>
      </c>
      <c r="D34" s="33">
        <v>1151457</v>
      </c>
      <c r="E34" s="13" t="s">
        <v>14</v>
      </c>
      <c r="F34" s="16" t="s">
        <v>47</v>
      </c>
      <c r="G34" s="16" t="s">
        <v>48</v>
      </c>
      <c r="H34" s="3">
        <v>337985.33</v>
      </c>
      <c r="I34" s="3">
        <v>0</v>
      </c>
      <c r="J34" s="3">
        <v>28728.753050000003</v>
      </c>
      <c r="K34" s="3">
        <v>0</v>
      </c>
      <c r="L34" s="3">
        <v>0</v>
      </c>
      <c r="M34" s="3">
        <v>0</v>
      </c>
      <c r="N34" s="3">
        <v>0</v>
      </c>
      <c r="O34" s="6">
        <v>0</v>
      </c>
      <c r="P34" s="28">
        <v>0.05</v>
      </c>
      <c r="Q34" s="28">
        <v>8.5004444444444438E-2</v>
      </c>
      <c r="BQ34" s="3"/>
    </row>
    <row r="35" spans="1:190" ht="13.5" customHeight="1" x14ac:dyDescent="0.3">
      <c r="A35" s="2">
        <v>423</v>
      </c>
      <c r="B35" s="1" t="s">
        <v>35</v>
      </c>
      <c r="C35" s="5">
        <v>1711007</v>
      </c>
      <c r="D35" s="9">
        <v>1152502</v>
      </c>
      <c r="E35" s="1" t="s">
        <v>165</v>
      </c>
      <c r="F35" s="2" t="s">
        <v>163</v>
      </c>
      <c r="G35" s="1" t="s">
        <v>166</v>
      </c>
      <c r="H35" s="3">
        <v>273242.36</v>
      </c>
      <c r="I35" s="3">
        <v>0</v>
      </c>
      <c r="J35" s="3">
        <v>23225.600600000002</v>
      </c>
      <c r="K35" s="3">
        <v>0</v>
      </c>
      <c r="L35" s="3">
        <v>0</v>
      </c>
      <c r="M35" s="3">
        <v>0</v>
      </c>
      <c r="N35" s="3">
        <v>0</v>
      </c>
      <c r="O35" s="6">
        <v>0</v>
      </c>
      <c r="BN35" s="3"/>
    </row>
    <row r="36" spans="1:190" ht="14.25" customHeight="1" x14ac:dyDescent="0.3">
      <c r="B36" s="13"/>
      <c r="C36" s="17"/>
      <c r="E36" s="16"/>
      <c r="F36" s="16"/>
      <c r="G36" s="16"/>
      <c r="P36" s="28"/>
      <c r="Q36" s="28"/>
      <c r="BU36" s="3"/>
    </row>
    <row r="37" spans="1:190" ht="14.25" customHeight="1" thickBot="1" x14ac:dyDescent="0.35">
      <c r="A37" s="14"/>
      <c r="B37" s="11"/>
      <c r="C37" s="15"/>
      <c r="D37" s="36"/>
      <c r="E37" s="14"/>
      <c r="F37" s="14"/>
      <c r="G37" s="14"/>
      <c r="H37" s="12">
        <f>SUM(H2:H36)</f>
        <v>4267430.07</v>
      </c>
      <c r="I37" s="12">
        <f t="shared" ref="I37:O37" si="0">SUM(I2:I36)</f>
        <v>0</v>
      </c>
      <c r="J37" s="12">
        <f>SUM(J2:J36)</f>
        <v>362731.57949999999</v>
      </c>
      <c r="K37" s="12">
        <f t="shared" si="0"/>
        <v>0</v>
      </c>
      <c r="L37" s="12">
        <f t="shared" si="0"/>
        <v>0</v>
      </c>
      <c r="M37" s="12">
        <f t="shared" si="0"/>
        <v>0</v>
      </c>
      <c r="N37" s="12">
        <f t="shared" si="0"/>
        <v>0</v>
      </c>
      <c r="O37" s="12">
        <f t="shared" si="0"/>
        <v>0</v>
      </c>
      <c r="BU37" s="3"/>
    </row>
    <row r="38" spans="1:190" ht="14.25" customHeight="1" thickTop="1" x14ac:dyDescent="0.3">
      <c r="B38" s="13"/>
      <c r="C38" s="17"/>
      <c r="E38" s="16"/>
      <c r="F38" s="16"/>
      <c r="G38" s="16"/>
      <c r="H38" s="3">
        <v>695168.74999999988</v>
      </c>
      <c r="I38" s="3">
        <v>34818.300000000003</v>
      </c>
      <c r="J38" s="3">
        <v>59191.100000000006</v>
      </c>
      <c r="K38" s="1"/>
      <c r="L38" s="1"/>
      <c r="M38" s="3">
        <v>0</v>
      </c>
      <c r="N38" s="3">
        <v>0</v>
      </c>
      <c r="O38" s="6">
        <v>0</v>
      </c>
      <c r="P38" s="28"/>
      <c r="Q38" s="28"/>
      <c r="BU38" s="3"/>
    </row>
    <row r="39" spans="1:190" ht="14.25" customHeight="1" x14ac:dyDescent="0.3">
      <c r="E39" s="2"/>
      <c r="F39" s="2"/>
      <c r="H39" s="3">
        <f>+H38-H37</f>
        <v>-3572261.3200000003</v>
      </c>
      <c r="I39" s="3">
        <f>+I38-I37</f>
        <v>34818.300000000003</v>
      </c>
      <c r="J39" s="3">
        <f>+J38-J37</f>
        <v>-303540.47950000002</v>
      </c>
      <c r="BU39" s="3"/>
    </row>
    <row r="40" spans="1:190" ht="14.25" customHeight="1" x14ac:dyDescent="0.3">
      <c r="A40" s="2" t="s">
        <v>150</v>
      </c>
      <c r="E40" s="2"/>
      <c r="F40" s="2"/>
      <c r="BU40" s="3"/>
    </row>
    <row r="41" spans="1:190" ht="13.5" customHeight="1" x14ac:dyDescent="0.3">
      <c r="E41" s="29"/>
      <c r="P41" s="28"/>
      <c r="Q41" s="28"/>
      <c r="S41" s="9"/>
      <c r="T41" s="30"/>
      <c r="U41" s="30"/>
      <c r="V41" s="31"/>
      <c r="W41" s="32"/>
      <c r="X41" s="33"/>
      <c r="Y41" s="3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3"/>
      <c r="DJ41" s="33"/>
      <c r="GH41" s="3"/>
    </row>
    <row r="43" spans="1:190" ht="14.25" customHeight="1" x14ac:dyDescent="0.3">
      <c r="A43" s="2">
        <v>423</v>
      </c>
      <c r="B43" s="1" t="s">
        <v>35</v>
      </c>
      <c r="C43" s="61">
        <v>2201028</v>
      </c>
      <c r="D43" s="59">
        <v>1170344</v>
      </c>
      <c r="E43" s="21" t="s">
        <v>176</v>
      </c>
      <c r="F43" s="21" t="s">
        <v>177</v>
      </c>
      <c r="G43" s="52" t="s">
        <v>179</v>
      </c>
      <c r="H43" s="3" t="e">
        <f>VLOOKUP(C43,'[7]Feb 2022'!$B$2:$G$5,4,FALSE)</f>
        <v>#N/A</v>
      </c>
      <c r="I43" s="3">
        <v>0</v>
      </c>
      <c r="J43" s="3" t="e">
        <f>VLOOKUP(C43,'[7]Feb 2022'!$B$2:$G$5,6,FALSE)</f>
        <v>#N/A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8"/>
      <c r="Q43" s="28"/>
      <c r="BU43" s="3"/>
    </row>
    <row r="46" spans="1:190" ht="14.25" customHeight="1" x14ac:dyDescent="0.3">
      <c r="A46" s="2">
        <v>423</v>
      </c>
      <c r="B46" s="1" t="s">
        <v>35</v>
      </c>
      <c r="C46" s="5">
        <v>1212042</v>
      </c>
      <c r="D46" s="33">
        <v>1151931</v>
      </c>
      <c r="E46" s="2" t="s">
        <v>115</v>
      </c>
      <c r="F46" s="2" t="s">
        <v>116</v>
      </c>
      <c r="G46" s="2" t="s">
        <v>117</v>
      </c>
      <c r="H46" s="3">
        <v>0</v>
      </c>
      <c r="I46" s="3">
        <v>0</v>
      </c>
      <c r="J46" s="3" t="e">
        <f>VLOOKUP(C46,[6]Pension!$B$3:$L$30,11,FALSE)</f>
        <v>#N/A</v>
      </c>
      <c r="K46" s="3">
        <v>0</v>
      </c>
      <c r="L46" s="3">
        <v>0</v>
      </c>
      <c r="M46" s="3">
        <v>0</v>
      </c>
      <c r="N46" s="3">
        <v>0</v>
      </c>
      <c r="O46" s="6">
        <v>0</v>
      </c>
      <c r="P46" s="28">
        <v>0.05</v>
      </c>
      <c r="Q46" s="28">
        <v>8.5000000000000006E-2</v>
      </c>
      <c r="BU46" s="3"/>
    </row>
    <row r="48" spans="1:190" ht="14.25" customHeight="1" x14ac:dyDescent="0.3">
      <c r="A48" s="2">
        <v>423</v>
      </c>
      <c r="B48" s="1" t="s">
        <v>35</v>
      </c>
      <c r="C48" s="5">
        <v>1907035</v>
      </c>
      <c r="D48" s="33">
        <v>1163060</v>
      </c>
      <c r="E48" s="2" t="s">
        <v>153</v>
      </c>
      <c r="F48" s="2" t="s">
        <v>151</v>
      </c>
      <c r="G48" s="2" t="s">
        <v>152</v>
      </c>
      <c r="H48" s="3">
        <v>0</v>
      </c>
      <c r="I48" s="3">
        <v>0</v>
      </c>
      <c r="J48" s="3" t="e">
        <f>VLOOKUP(C48,[5]Pension!$B$2:$L$29,11,FALSE)</f>
        <v>#N/A</v>
      </c>
      <c r="K48" s="3">
        <v>0</v>
      </c>
      <c r="L48" s="3">
        <v>0</v>
      </c>
      <c r="M48" s="3">
        <v>0</v>
      </c>
      <c r="N48" s="3">
        <v>0</v>
      </c>
      <c r="O48" s="6">
        <v>0</v>
      </c>
      <c r="P48" s="28">
        <v>4.9999999999999996E-2</v>
      </c>
      <c r="Q48" s="28">
        <v>8.5000000000000006E-2</v>
      </c>
      <c r="BU48" s="3"/>
    </row>
    <row r="50" spans="1:73" ht="14.25" customHeight="1" x14ac:dyDescent="0.3">
      <c r="A50" s="2">
        <v>423</v>
      </c>
      <c r="B50" s="1" t="s">
        <v>35</v>
      </c>
      <c r="C50" s="5">
        <v>410154</v>
      </c>
      <c r="D50" s="33">
        <v>1156625</v>
      </c>
      <c r="E50" s="2" t="s">
        <v>118</v>
      </c>
      <c r="F50" s="2" t="s">
        <v>119</v>
      </c>
      <c r="G50" s="2" t="s">
        <v>120</v>
      </c>
      <c r="H50" s="3" t="e">
        <f>VLOOKUP(C50,[4]Pension!$A$10:$N$36,11,FALSE)</f>
        <v>#N/A</v>
      </c>
      <c r="I50" s="3" t="e">
        <f>VLOOKUP(C50,[4]Pension!$A$10:$N$36,12,FALSE)</f>
        <v>#N/A</v>
      </c>
      <c r="J50" s="3" t="e">
        <f>VLOOKUP(C50,[4]Pension!$A$10:$N$36,13,FALSE)</f>
        <v>#N/A</v>
      </c>
      <c r="K50" s="3" t="e">
        <f>VLOOKUP(C50,[4]Pension!$A$10:$N$36,14,FALSE)</f>
        <v>#N/A</v>
      </c>
      <c r="L50" s="3">
        <v>0</v>
      </c>
      <c r="M50" s="3">
        <v>0</v>
      </c>
      <c r="N50" s="3">
        <v>0</v>
      </c>
      <c r="O50" s="6">
        <v>0</v>
      </c>
      <c r="P50" s="28">
        <v>5.0004724111866974E-2</v>
      </c>
      <c r="Q50" s="28">
        <v>8.501039304610733E-2</v>
      </c>
      <c r="BU50" s="3"/>
    </row>
    <row r="51" spans="1:73" ht="14.25" customHeight="1" x14ac:dyDescent="0.3">
      <c r="A51" s="2">
        <v>423</v>
      </c>
      <c r="B51" s="1" t="s">
        <v>35</v>
      </c>
      <c r="C51" s="5">
        <v>504021</v>
      </c>
      <c r="D51" s="33">
        <v>1151548</v>
      </c>
      <c r="E51" s="2" t="s">
        <v>42</v>
      </c>
      <c r="F51" s="2" t="s">
        <v>33</v>
      </c>
      <c r="G51" s="2" t="s">
        <v>43</v>
      </c>
      <c r="H51" s="3" t="e">
        <f>VLOOKUP(C51,[4]Pension!$A$10:$N$36,11,FALSE)</f>
        <v>#N/A</v>
      </c>
      <c r="I51" s="3" t="e">
        <f>VLOOKUP(C51,[4]Pension!$A$10:$N$36,12,FALSE)</f>
        <v>#N/A</v>
      </c>
      <c r="J51" s="3" t="e">
        <f>VLOOKUP(C51,[4]Pension!$A$10:$N$36,13,FALSE)</f>
        <v>#N/A</v>
      </c>
      <c r="K51" s="3" t="e">
        <f>VLOOKUP(C51,[4]Pension!$A$10:$N$36,14,FALSE)</f>
        <v>#N/A</v>
      </c>
      <c r="L51" s="3">
        <v>0</v>
      </c>
      <c r="M51" s="3">
        <v>0</v>
      </c>
      <c r="N51" s="3">
        <v>0</v>
      </c>
      <c r="O51" s="6">
        <v>0</v>
      </c>
      <c r="P51" s="28">
        <v>0.05</v>
      </c>
      <c r="Q51" s="28">
        <v>8.4999999999999992E-2</v>
      </c>
      <c r="BU51" s="3"/>
    </row>
    <row r="57" spans="1:73" x14ac:dyDescent="0.3">
      <c r="J57" s="3">
        <f>370.9646*161.38</f>
        <v>59866.267147999999</v>
      </c>
    </row>
  </sheetData>
  <conditionalFormatting sqref="E3">
    <cfRule type="duplicateValues" dxfId="94" priority="14" stopIfTrue="1"/>
  </conditionalFormatting>
  <conditionalFormatting sqref="F3">
    <cfRule type="duplicateValues" dxfId="93" priority="15" stopIfTrue="1"/>
  </conditionalFormatting>
  <conditionalFormatting sqref="D22">
    <cfRule type="duplicateValues" dxfId="92" priority="12" stopIfTrue="1"/>
  </conditionalFormatting>
  <conditionalFormatting sqref="C22">
    <cfRule type="duplicateValues" dxfId="91" priority="11" stopIfTrue="1"/>
  </conditionalFormatting>
  <conditionalFormatting sqref="C22">
    <cfRule type="duplicateValues" dxfId="90" priority="13" stopIfTrue="1"/>
  </conditionalFormatting>
  <conditionalFormatting sqref="C25:D25 D3">
    <cfRule type="duplicateValues" dxfId="89" priority="16"/>
  </conditionalFormatting>
  <conditionalFormatting sqref="D36:D65536 D4:D21 D1:D2 D26:D29 D32:D34">
    <cfRule type="duplicateValues" dxfId="88" priority="17" stopIfTrue="1"/>
  </conditionalFormatting>
  <conditionalFormatting sqref="C36:C65536 C4:C21 C1:C2 C26:C29 C32:C34">
    <cfRule type="duplicateValues" dxfId="87" priority="18" stopIfTrue="1"/>
  </conditionalFormatting>
  <conditionalFormatting sqref="C32:C34 C4:C21 C1:C2 C36:C40 C42 C44:C65536">
    <cfRule type="duplicateValues" dxfId="86" priority="19" stopIfTrue="1"/>
  </conditionalFormatting>
  <conditionalFormatting sqref="C24">
    <cfRule type="duplicateValues" dxfId="85" priority="6" stopIfTrue="1"/>
  </conditionalFormatting>
  <conditionalFormatting sqref="E24">
    <cfRule type="duplicateValues" dxfId="84" priority="7" stopIfTrue="1"/>
  </conditionalFormatting>
  <conditionalFormatting sqref="F24">
    <cfRule type="duplicateValues" dxfId="83" priority="8" stopIfTrue="1"/>
  </conditionalFormatting>
  <conditionalFormatting sqref="F24">
    <cfRule type="duplicateValues" dxfId="82" priority="9" stopIfTrue="1"/>
  </conditionalFormatting>
  <conditionalFormatting sqref="G24">
    <cfRule type="duplicateValues" dxfId="81" priority="10" stopIfTrue="1"/>
  </conditionalFormatting>
  <conditionalFormatting sqref="C35">
    <cfRule type="duplicateValues" dxfId="80" priority="1" stopIfTrue="1"/>
  </conditionalFormatting>
  <conditionalFormatting sqref="E35">
    <cfRule type="duplicateValues" dxfId="79" priority="2" stopIfTrue="1"/>
  </conditionalFormatting>
  <conditionalFormatting sqref="F35">
    <cfRule type="duplicateValues" dxfId="78" priority="3" stopIfTrue="1"/>
  </conditionalFormatting>
  <conditionalFormatting sqref="F35">
    <cfRule type="duplicateValues" dxfId="77" priority="4" stopIfTrue="1"/>
  </conditionalFormatting>
  <conditionalFormatting sqref="G35">
    <cfRule type="duplicateValues" dxfId="76" priority="5" stopIfTrue="1"/>
  </conditionalFormatting>
  <conditionalFormatting sqref="G26:G29">
    <cfRule type="duplicateValues" dxfId="75" priority="20" stopIfTrue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H52"/>
  <sheetViews>
    <sheetView workbookViewId="0">
      <selection sqref="A1:IV6553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50.1" customHeight="1" x14ac:dyDescent="0.3">
      <c r="A1" s="10" t="s">
        <v>11</v>
      </c>
      <c r="B1" s="8" t="s">
        <v>10</v>
      </c>
      <c r="C1" s="10" t="s">
        <v>1</v>
      </c>
      <c r="D1" s="35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95932.9</v>
      </c>
      <c r="I2" s="3">
        <v>0</v>
      </c>
      <c r="J2" s="3">
        <v>8154.3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>
        <v>4.9999999999999996E-2</v>
      </c>
      <c r="Q2" s="28">
        <v>8.5000000000000006E-2</v>
      </c>
      <c r="BU2" s="3"/>
    </row>
    <row r="3" spans="1:73" ht="12.75" customHeight="1" x14ac:dyDescent="0.3">
      <c r="A3" s="2">
        <v>423</v>
      </c>
      <c r="B3" s="1" t="s">
        <v>35</v>
      </c>
      <c r="C3" s="5">
        <v>402028</v>
      </c>
      <c r="D3" s="33">
        <v>1152500</v>
      </c>
      <c r="E3" s="2" t="s">
        <v>121</v>
      </c>
      <c r="F3" s="2" t="s">
        <v>122</v>
      </c>
      <c r="G3" s="2" t="s">
        <v>123</v>
      </c>
      <c r="H3" s="3">
        <v>109063.71</v>
      </c>
      <c r="I3" s="3">
        <v>0</v>
      </c>
      <c r="J3" s="3">
        <v>9270.42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>
        <v>4.9999999999999996E-2</v>
      </c>
      <c r="Q3" s="28">
        <v>8.5000000000000006E-2</v>
      </c>
      <c r="BU3" s="3"/>
    </row>
    <row r="4" spans="1:73" ht="14.25" customHeight="1" x14ac:dyDescent="0.3">
      <c r="A4" s="2">
        <v>423</v>
      </c>
      <c r="B4" s="1" t="s">
        <v>35</v>
      </c>
      <c r="C4" s="5">
        <v>9102049</v>
      </c>
      <c r="D4" s="33">
        <v>1151543</v>
      </c>
      <c r="E4" s="2" t="s">
        <v>14</v>
      </c>
      <c r="F4" s="2" t="s">
        <v>69</v>
      </c>
      <c r="G4" s="2" t="s">
        <v>70</v>
      </c>
      <c r="H4" s="3">
        <v>83941.28</v>
      </c>
      <c r="I4" s="3">
        <v>0</v>
      </c>
      <c r="J4" s="3">
        <v>7135.01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>
        <v>4.9999999999999996E-2</v>
      </c>
      <c r="Q4" s="28">
        <v>8.5000000000000006E-2</v>
      </c>
      <c r="BU4" s="3"/>
    </row>
    <row r="5" spans="1:73" ht="14.25" customHeight="1" x14ac:dyDescent="0.3">
      <c r="A5" s="2">
        <v>423</v>
      </c>
      <c r="B5" s="1" t="s">
        <v>35</v>
      </c>
      <c r="C5" s="5">
        <v>406035</v>
      </c>
      <c r="D5" s="33">
        <v>1151524</v>
      </c>
      <c r="E5" s="2" t="s">
        <v>15</v>
      </c>
      <c r="F5" s="2" t="s">
        <v>31</v>
      </c>
      <c r="G5" s="2" t="s">
        <v>63</v>
      </c>
      <c r="H5" s="3">
        <v>84875.63</v>
      </c>
      <c r="I5" s="3">
        <v>0</v>
      </c>
      <c r="J5" s="3">
        <v>7214.43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>
        <v>4.9999018857557739E-2</v>
      </c>
      <c r="Q5" s="28">
        <v>8.5006181197386232E-2</v>
      </c>
      <c r="R5" s="34"/>
      <c r="BS5" s="3"/>
    </row>
    <row r="6" spans="1:73" ht="14.25" customHeight="1" x14ac:dyDescent="0.3">
      <c r="A6" s="2">
        <v>423</v>
      </c>
      <c r="B6" s="1" t="s">
        <v>35</v>
      </c>
      <c r="C6" s="5">
        <v>9112203</v>
      </c>
      <c r="D6" s="33">
        <v>1151535</v>
      </c>
      <c r="E6" s="2" t="s">
        <v>16</v>
      </c>
      <c r="F6" s="2" t="s">
        <v>24</v>
      </c>
      <c r="G6" s="2" t="s">
        <v>62</v>
      </c>
      <c r="H6" s="3">
        <v>91232.18</v>
      </c>
      <c r="I6" s="3">
        <v>0</v>
      </c>
      <c r="J6" s="3">
        <v>7754.74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>
        <v>5.0001825550403452E-2</v>
      </c>
      <c r="Q6" s="28">
        <v>8.4997626784475533E-2</v>
      </c>
      <c r="BU6" s="3"/>
    </row>
    <row r="7" spans="1:73" ht="14.25" customHeight="1" x14ac:dyDescent="0.3">
      <c r="A7" s="2">
        <v>423</v>
      </c>
      <c r="B7" s="1" t="s">
        <v>35</v>
      </c>
      <c r="C7" s="5">
        <v>804070</v>
      </c>
      <c r="D7" s="33">
        <v>1151520</v>
      </c>
      <c r="E7" s="2" t="s">
        <v>139</v>
      </c>
      <c r="F7" s="2" t="s">
        <v>60</v>
      </c>
      <c r="G7" s="2" t="s">
        <v>61</v>
      </c>
      <c r="H7" s="3">
        <v>91232.18</v>
      </c>
      <c r="I7" s="3">
        <v>0</v>
      </c>
      <c r="J7" s="3">
        <v>7754.74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>
        <v>5.0001825550403452E-2</v>
      </c>
      <c r="Q7" s="28">
        <v>8.4997626784475533E-2</v>
      </c>
      <c r="BU7" s="3"/>
    </row>
    <row r="8" spans="1:73" ht="14.25" customHeight="1" x14ac:dyDescent="0.3">
      <c r="A8" s="2">
        <v>423</v>
      </c>
      <c r="B8" s="1" t="s">
        <v>35</v>
      </c>
      <c r="C8" s="5">
        <v>2002042</v>
      </c>
      <c r="D8" s="33">
        <v>1163059</v>
      </c>
      <c r="E8" s="2" t="s">
        <v>143</v>
      </c>
      <c r="F8" s="2" t="s">
        <v>144</v>
      </c>
      <c r="G8" s="2" t="s">
        <v>145</v>
      </c>
      <c r="H8" s="3">
        <v>96232.69</v>
      </c>
      <c r="I8" s="3">
        <v>0</v>
      </c>
      <c r="J8" s="3">
        <v>8179.78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>
        <v>0.05</v>
      </c>
      <c r="Q8" s="28">
        <v>8.4994807892004157E-2</v>
      </c>
      <c r="BU8" s="3"/>
    </row>
    <row r="9" spans="1:73" ht="14.25" customHeight="1" x14ac:dyDescent="0.3">
      <c r="A9" s="2">
        <v>423</v>
      </c>
      <c r="B9" s="1" t="s">
        <v>35</v>
      </c>
      <c r="C9" s="5">
        <v>302287</v>
      </c>
      <c r="D9" s="33">
        <v>1151533</v>
      </c>
      <c r="E9" s="2" t="s">
        <v>83</v>
      </c>
      <c r="F9" s="2" t="s">
        <v>67</v>
      </c>
      <c r="G9" s="2" t="s">
        <v>84</v>
      </c>
      <c r="H9" s="3">
        <v>100714.01</v>
      </c>
      <c r="I9" s="3">
        <v>0</v>
      </c>
      <c r="J9" s="3">
        <v>8560.69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>
        <v>4.9999811207479206E-2</v>
      </c>
      <c r="Q9" s="28">
        <v>8.4998168712548297E-2</v>
      </c>
      <c r="BU9" s="3"/>
    </row>
    <row r="10" spans="1:73" ht="14.25" customHeight="1" x14ac:dyDescent="0.3">
      <c r="A10" s="2">
        <v>423</v>
      </c>
      <c r="B10" s="1" t="s">
        <v>35</v>
      </c>
      <c r="C10" s="5">
        <v>309203</v>
      </c>
      <c r="D10" s="33">
        <v>1151515</v>
      </c>
      <c r="E10" s="2" t="s">
        <v>13</v>
      </c>
      <c r="F10" s="2" t="s">
        <v>26</v>
      </c>
      <c r="G10" s="2" t="s">
        <v>89</v>
      </c>
      <c r="H10" s="3">
        <v>101761.21</v>
      </c>
      <c r="I10" s="3">
        <v>0</v>
      </c>
      <c r="J10" s="3">
        <v>8649.7000000000007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>
        <v>5.0001868530214134E-2</v>
      </c>
      <c r="Q10" s="28">
        <v>8.4999439440935756E-2</v>
      </c>
      <c r="BU10" s="3"/>
    </row>
    <row r="11" spans="1:73" ht="14.25" customHeight="1" x14ac:dyDescent="0.3">
      <c r="A11" s="2">
        <v>423</v>
      </c>
      <c r="B11" s="1" t="s">
        <v>35</v>
      </c>
      <c r="C11" s="5">
        <v>802315</v>
      </c>
      <c r="D11" s="33">
        <v>1151546</v>
      </c>
      <c r="E11" s="2" t="s">
        <v>32</v>
      </c>
      <c r="F11" s="2" t="s">
        <v>25</v>
      </c>
      <c r="G11" s="2" t="s">
        <v>85</v>
      </c>
      <c r="H11" s="3">
        <v>103736.34</v>
      </c>
      <c r="I11" s="3">
        <v>0</v>
      </c>
      <c r="J11" s="3">
        <v>8817.59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>
        <v>4.9998900236815663E-2</v>
      </c>
      <c r="Q11" s="28">
        <v>8.5000696516683405E-2</v>
      </c>
      <c r="BU11" s="3"/>
    </row>
    <row r="12" spans="1:73" ht="14.25" customHeight="1" x14ac:dyDescent="0.3">
      <c r="A12" s="2">
        <v>423</v>
      </c>
      <c r="B12" s="1" t="s">
        <v>35</v>
      </c>
      <c r="C12" s="5">
        <v>9403042</v>
      </c>
      <c r="D12" s="33">
        <v>1151536</v>
      </c>
      <c r="E12" s="2" t="s">
        <v>16</v>
      </c>
      <c r="F12" s="2" t="s">
        <v>30</v>
      </c>
      <c r="G12" s="2" t="s">
        <v>77</v>
      </c>
      <c r="H12" s="3">
        <v>103736.34</v>
      </c>
      <c r="I12" s="3">
        <v>0</v>
      </c>
      <c r="J12" s="3">
        <v>8817.59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>
        <v>4.9999511437253882E-2</v>
      </c>
      <c r="Q12" s="28">
        <v>8.5000146568823848E-2</v>
      </c>
      <c r="BU12" s="3"/>
    </row>
    <row r="13" spans="1:73" ht="14.25" customHeight="1" x14ac:dyDescent="0.3">
      <c r="A13" s="2">
        <v>423</v>
      </c>
      <c r="B13" s="1" t="s">
        <v>35</v>
      </c>
      <c r="C13" s="5">
        <v>1511007</v>
      </c>
      <c r="D13" s="33">
        <v>1151453</v>
      </c>
      <c r="E13" s="2" t="s">
        <v>157</v>
      </c>
      <c r="F13" s="2" t="s">
        <v>158</v>
      </c>
      <c r="G13" s="2" t="s">
        <v>159</v>
      </c>
      <c r="H13" s="3">
        <v>143751.45000000001</v>
      </c>
      <c r="I13" s="3">
        <v>0</v>
      </c>
      <c r="J13" s="3">
        <v>12218.87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>
        <v>4.9999511437253882E-2</v>
      </c>
      <c r="Q13" s="28">
        <v>8.5000146568823848E-2</v>
      </c>
      <c r="BU13" s="3"/>
    </row>
    <row r="14" spans="1:73" ht="14.25" customHeight="1" x14ac:dyDescent="0.3">
      <c r="A14" s="2">
        <v>423</v>
      </c>
      <c r="B14" s="1" t="s">
        <v>35</v>
      </c>
      <c r="C14" s="5">
        <v>1212105</v>
      </c>
      <c r="D14" s="9">
        <v>1151728</v>
      </c>
      <c r="E14" s="2" t="s">
        <v>14</v>
      </c>
      <c r="F14" s="2" t="s">
        <v>160</v>
      </c>
      <c r="G14" s="2" t="s">
        <v>161</v>
      </c>
      <c r="H14" s="3">
        <v>155890.96</v>
      </c>
      <c r="I14" s="3">
        <v>0</v>
      </c>
      <c r="J14" s="3">
        <v>13250.73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7"/>
      <c r="Q14" s="27"/>
      <c r="R14" s="34"/>
      <c r="BS14" s="3"/>
    </row>
    <row r="15" spans="1:73" ht="14.25" customHeight="1" x14ac:dyDescent="0.3">
      <c r="A15" s="2">
        <v>423</v>
      </c>
      <c r="B15" s="1" t="s">
        <v>35</v>
      </c>
      <c r="C15" s="5">
        <v>9108035</v>
      </c>
      <c r="D15" s="33">
        <v>1151540</v>
      </c>
      <c r="E15" s="2" t="s">
        <v>73</v>
      </c>
      <c r="F15" s="2" t="s">
        <v>74</v>
      </c>
      <c r="G15" s="2" t="s">
        <v>75</v>
      </c>
      <c r="H15" s="3">
        <v>57409.84</v>
      </c>
      <c r="I15" s="3">
        <v>0</v>
      </c>
      <c r="J15" s="3">
        <v>4879.84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>
        <v>5.0014505366985783E-2</v>
      </c>
      <c r="Q15" s="28">
        <v>8.5001450536698581E-2</v>
      </c>
      <c r="BU15" s="3"/>
    </row>
    <row r="16" spans="1:73" ht="14.25" customHeight="1" x14ac:dyDescent="0.3">
      <c r="A16" s="2">
        <v>423</v>
      </c>
      <c r="B16" s="1" t="s">
        <v>35</v>
      </c>
      <c r="C16" s="5">
        <v>9801245</v>
      </c>
      <c r="D16" s="33">
        <v>1151532</v>
      </c>
      <c r="E16" s="2" t="s">
        <v>71</v>
      </c>
      <c r="F16" s="2" t="s">
        <v>17</v>
      </c>
      <c r="G16" s="2" t="s">
        <v>72</v>
      </c>
      <c r="H16" s="3">
        <v>77345.899999999994</v>
      </c>
      <c r="I16" s="3">
        <v>0</v>
      </c>
      <c r="J16" s="3">
        <v>6574.4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>
        <v>0.05</v>
      </c>
      <c r="Q16" s="28">
        <v>8.4991386735572785E-2</v>
      </c>
      <c r="BU16" s="3"/>
    </row>
    <row r="17" spans="1:190" ht="14.25" customHeight="1" x14ac:dyDescent="0.3">
      <c r="A17" s="2">
        <v>423</v>
      </c>
      <c r="B17" s="1" t="s">
        <v>35</v>
      </c>
      <c r="C17" s="5">
        <v>1301007</v>
      </c>
      <c r="D17" s="33">
        <v>1151525</v>
      </c>
      <c r="E17" s="2" t="s">
        <v>15</v>
      </c>
      <c r="F17" s="2" t="s">
        <v>81</v>
      </c>
      <c r="G17" s="2" t="s">
        <v>82</v>
      </c>
      <c r="H17" s="3">
        <v>152893.04999999999</v>
      </c>
      <c r="I17" s="3">
        <v>0</v>
      </c>
      <c r="J17" s="3">
        <v>12995.91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>
        <v>0.05</v>
      </c>
      <c r="Q17" s="28">
        <v>8.5000000000000006E-2</v>
      </c>
      <c r="BU17" s="3"/>
    </row>
    <row r="18" spans="1:190" ht="14.25" customHeight="1" x14ac:dyDescent="0.3">
      <c r="A18" s="2">
        <v>423</v>
      </c>
      <c r="B18" s="1" t="s">
        <v>35</v>
      </c>
      <c r="C18" s="5">
        <v>1705007</v>
      </c>
      <c r="D18" s="33">
        <v>1151958</v>
      </c>
      <c r="E18" s="2" t="s">
        <v>34</v>
      </c>
      <c r="F18" s="2" t="s">
        <v>91</v>
      </c>
      <c r="G18" s="2" t="s">
        <v>90</v>
      </c>
      <c r="H18" s="3">
        <v>167882.57</v>
      </c>
      <c r="I18" s="3">
        <v>0</v>
      </c>
      <c r="J18" s="3">
        <v>14270.02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>
        <v>0.05</v>
      </c>
      <c r="Q18" s="28">
        <v>8.5000000000000006E-2</v>
      </c>
      <c r="R18" s="34"/>
      <c r="BS18" s="3"/>
    </row>
    <row r="19" spans="1:190" ht="14.25" customHeight="1" x14ac:dyDescent="0.3">
      <c r="A19" s="2">
        <v>423</v>
      </c>
      <c r="B19" s="1" t="s">
        <v>35</v>
      </c>
      <c r="C19" s="5">
        <v>305217</v>
      </c>
      <c r="D19" s="33">
        <v>1151530</v>
      </c>
      <c r="E19" s="2" t="s">
        <v>79</v>
      </c>
      <c r="F19" s="2" t="s">
        <v>59</v>
      </c>
      <c r="G19" s="2" t="s">
        <v>80</v>
      </c>
      <c r="H19" s="3">
        <v>100714.01</v>
      </c>
      <c r="I19" s="3">
        <v>0</v>
      </c>
      <c r="J19" s="3">
        <v>8560.69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>
        <v>4.9998398399823465E-2</v>
      </c>
      <c r="Q19" s="28">
        <v>8.4998700924301257E-2</v>
      </c>
      <c r="BU19" s="3"/>
    </row>
    <row r="20" spans="1:190" ht="14.25" customHeight="1" x14ac:dyDescent="0.3">
      <c r="A20" s="2">
        <v>423</v>
      </c>
      <c r="B20" s="1" t="s">
        <v>35</v>
      </c>
      <c r="C20" s="5">
        <v>1309021</v>
      </c>
      <c r="D20" s="33">
        <v>1151518</v>
      </c>
      <c r="E20" s="2" t="s">
        <v>19</v>
      </c>
      <c r="F20" s="2" t="s">
        <v>68</v>
      </c>
      <c r="G20" s="2" t="s">
        <v>78</v>
      </c>
      <c r="H20" s="3">
        <v>107802.94</v>
      </c>
      <c r="I20" s="3">
        <v>0</v>
      </c>
      <c r="J20" s="3">
        <v>9163.25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>
        <v>4.9999470867741633E-2</v>
      </c>
      <c r="Q20" s="28">
        <v>8.4999805984838597E-2</v>
      </c>
      <c r="BU20" s="3"/>
    </row>
    <row r="21" spans="1:190" ht="14.25" customHeight="1" x14ac:dyDescent="0.3">
      <c r="A21" s="2">
        <v>423</v>
      </c>
      <c r="B21" s="1" t="s">
        <v>49</v>
      </c>
      <c r="C21" s="51">
        <v>910007</v>
      </c>
      <c r="D21" s="37">
        <v>1151451</v>
      </c>
      <c r="E21" s="50" t="s">
        <v>50</v>
      </c>
      <c r="F21" s="50" t="s">
        <v>51</v>
      </c>
      <c r="G21" s="52" t="s">
        <v>52</v>
      </c>
      <c r="H21" s="3">
        <v>131248.19</v>
      </c>
      <c r="I21" s="3">
        <v>0</v>
      </c>
      <c r="J21" s="3">
        <v>11156.1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>
        <v>4.9997462057763564E-2</v>
      </c>
      <c r="Q21" s="28">
        <v>8.4995685498198068E-2</v>
      </c>
      <c r="R21" s="28"/>
      <c r="BV21" s="3"/>
    </row>
    <row r="22" spans="1:190" ht="13.5" customHeight="1" x14ac:dyDescent="0.3">
      <c r="A22" s="2">
        <v>423</v>
      </c>
      <c r="B22" s="1" t="s">
        <v>35</v>
      </c>
      <c r="C22" s="5">
        <v>1077</v>
      </c>
      <c r="D22" s="33">
        <v>1151544</v>
      </c>
      <c r="E22" s="2" t="s">
        <v>14</v>
      </c>
      <c r="F22" s="2" t="s">
        <v>57</v>
      </c>
      <c r="G22" s="2" t="s">
        <v>58</v>
      </c>
      <c r="H22" s="3">
        <v>131907.73000000001</v>
      </c>
      <c r="I22" s="3">
        <v>0</v>
      </c>
      <c r="J22" s="3">
        <v>11212.16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>
        <v>0.05</v>
      </c>
      <c r="Q22" s="28">
        <v>8.4999999999999992E-2</v>
      </c>
      <c r="BU22" s="3"/>
    </row>
    <row r="23" spans="1:190" ht="13.5" customHeight="1" x14ac:dyDescent="0.3">
      <c r="A23" s="2">
        <v>423</v>
      </c>
      <c r="B23" s="1" t="s">
        <v>35</v>
      </c>
      <c r="C23" s="5">
        <v>1505014</v>
      </c>
      <c r="D23" s="9">
        <v>1151490</v>
      </c>
      <c r="E23" s="2" t="s">
        <v>162</v>
      </c>
      <c r="F23" s="2" t="s">
        <v>163</v>
      </c>
      <c r="G23" s="2" t="s">
        <v>164</v>
      </c>
      <c r="H23" s="3">
        <v>171097.32</v>
      </c>
      <c r="I23" s="3">
        <v>0</v>
      </c>
      <c r="J23" s="3">
        <v>14543.27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BN23" s="3"/>
    </row>
    <row r="24" spans="1:190" ht="13.5" customHeight="1" x14ac:dyDescent="0.3">
      <c r="A24" s="2">
        <v>423</v>
      </c>
      <c r="B24" s="1" t="s">
        <v>35</v>
      </c>
      <c r="C24" s="5">
        <v>902161</v>
      </c>
      <c r="D24" s="33">
        <v>1151545</v>
      </c>
      <c r="E24" s="2" t="s">
        <v>14</v>
      </c>
      <c r="F24" s="2" t="s">
        <v>18</v>
      </c>
      <c r="G24" s="2" t="s">
        <v>64</v>
      </c>
      <c r="H24" s="3">
        <v>118879.84</v>
      </c>
      <c r="I24" s="3">
        <v>0</v>
      </c>
      <c r="J24" s="3">
        <v>10104.790000000001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>
        <v>5.0001400991902263E-2</v>
      </c>
      <c r="Q24" s="28">
        <v>8.4998178710527061E-2</v>
      </c>
      <c r="BU24" s="3"/>
    </row>
    <row r="25" spans="1:190" ht="14.25" customHeight="1" x14ac:dyDescent="0.3">
      <c r="A25" s="2">
        <v>423</v>
      </c>
      <c r="B25" s="1" t="s">
        <v>35</v>
      </c>
      <c r="C25" s="5">
        <v>807231</v>
      </c>
      <c r="D25" s="33">
        <v>1151527</v>
      </c>
      <c r="E25" s="2" t="s">
        <v>86</v>
      </c>
      <c r="F25" s="2" t="s">
        <v>87</v>
      </c>
      <c r="G25" s="2" t="s">
        <v>88</v>
      </c>
      <c r="H25" s="3">
        <v>100714.01</v>
      </c>
      <c r="I25" s="3">
        <v>0</v>
      </c>
      <c r="J25" s="3">
        <v>8560.69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>
        <v>4.9999811207479206E-2</v>
      </c>
      <c r="Q25" s="28">
        <v>8.4998168712548297E-2</v>
      </c>
      <c r="BU25" s="3"/>
    </row>
    <row r="26" spans="1:190" ht="14.25" customHeight="1" x14ac:dyDescent="0.3">
      <c r="A26" s="2">
        <v>423</v>
      </c>
      <c r="B26" s="1" t="s">
        <v>35</v>
      </c>
      <c r="C26" s="58">
        <v>811518</v>
      </c>
      <c r="D26" s="33">
        <v>1153192</v>
      </c>
      <c r="E26" s="2" t="s">
        <v>169</v>
      </c>
      <c r="F26" s="2" t="s">
        <v>168</v>
      </c>
      <c r="G26" s="2" t="s">
        <v>167</v>
      </c>
      <c r="H26" s="3">
        <v>99930.1</v>
      </c>
      <c r="I26" s="3">
        <v>0</v>
      </c>
      <c r="J26" s="3">
        <v>8494.06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8"/>
      <c r="Q26" s="28"/>
      <c r="BU26" s="3"/>
    </row>
    <row r="27" spans="1:190" ht="14.25" customHeight="1" x14ac:dyDescent="0.3">
      <c r="A27" s="2">
        <v>423</v>
      </c>
      <c r="B27" s="1" t="s">
        <v>35</v>
      </c>
      <c r="C27" s="58">
        <v>1811021</v>
      </c>
      <c r="D27" s="33">
        <v>1155707</v>
      </c>
      <c r="E27" s="2" t="s">
        <v>172</v>
      </c>
      <c r="F27" s="2" t="s">
        <v>171</v>
      </c>
      <c r="G27" s="2" t="s">
        <v>170</v>
      </c>
      <c r="H27" s="3">
        <v>80655.58</v>
      </c>
      <c r="I27" s="3">
        <v>0</v>
      </c>
      <c r="J27" s="3">
        <v>6855.72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1802098</v>
      </c>
      <c r="D28" s="33">
        <v>1153190</v>
      </c>
      <c r="E28" s="2" t="s">
        <v>175</v>
      </c>
      <c r="F28" s="2" t="s">
        <v>174</v>
      </c>
      <c r="G28" s="2" t="s">
        <v>173</v>
      </c>
      <c r="H28" s="3">
        <v>95932.9</v>
      </c>
      <c r="I28" s="3">
        <v>0</v>
      </c>
      <c r="J28" s="3">
        <v>8154.3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2">
        <v>2204035</v>
      </c>
      <c r="D29" s="1">
        <v>1170486</v>
      </c>
      <c r="E29" s="2" t="s">
        <v>180</v>
      </c>
      <c r="F29" s="3" t="s">
        <v>39</v>
      </c>
      <c r="G29" s="3" t="s">
        <v>183</v>
      </c>
      <c r="H29" s="3">
        <v>62955.96</v>
      </c>
      <c r="I29" s="1">
        <v>0</v>
      </c>
      <c r="J29" s="3">
        <v>5351.26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2">
        <v>2204042</v>
      </c>
      <c r="D30" s="1">
        <v>1170487</v>
      </c>
      <c r="E30" s="2" t="s">
        <v>181</v>
      </c>
      <c r="F30" s="3" t="s">
        <v>182</v>
      </c>
      <c r="G30" s="3" t="s">
        <v>184</v>
      </c>
      <c r="H30" s="3">
        <v>62955.96</v>
      </c>
      <c r="I30" s="1">
        <v>0</v>
      </c>
      <c r="J30" s="3">
        <v>5351.26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8"/>
      <c r="Q30" s="28"/>
      <c r="BU30" s="3"/>
    </row>
    <row r="31" spans="1:190" ht="14.25" customHeight="1" x14ac:dyDescent="0.3">
      <c r="A31" s="2">
        <v>423</v>
      </c>
      <c r="B31" s="1" t="s">
        <v>35</v>
      </c>
      <c r="C31" s="5">
        <v>303014</v>
      </c>
      <c r="D31" s="33">
        <v>1151519</v>
      </c>
      <c r="E31" s="29" t="s">
        <v>55</v>
      </c>
      <c r="F31" s="1" t="s">
        <v>29</v>
      </c>
      <c r="G31" s="2" t="s">
        <v>56</v>
      </c>
      <c r="H31" s="3">
        <v>262316.51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>
        <v>9.5999999999999988E-2</v>
      </c>
      <c r="Q31" s="28">
        <v>0.16320634920634919</v>
      </c>
      <c r="S31" s="9"/>
      <c r="T31" s="30"/>
      <c r="U31" s="30"/>
      <c r="V31" s="31"/>
      <c r="W31" s="32"/>
      <c r="X31" s="33"/>
      <c r="Y31" s="3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3"/>
      <c r="DJ31" s="33"/>
      <c r="GH31" s="3"/>
    </row>
    <row r="32" spans="1:190" ht="14.25" customHeight="1" x14ac:dyDescent="0.3">
      <c r="A32" s="2">
        <v>423</v>
      </c>
      <c r="B32" s="1" t="s">
        <v>35</v>
      </c>
      <c r="C32" s="37">
        <v>1612021</v>
      </c>
      <c r="D32" s="37">
        <v>1153088</v>
      </c>
      <c r="E32" s="38" t="s">
        <v>126</v>
      </c>
      <c r="F32" s="38" t="s">
        <v>125</v>
      </c>
      <c r="G32" s="1" t="s">
        <v>124</v>
      </c>
      <c r="H32" s="3">
        <v>297564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>
        <v>0.06</v>
      </c>
      <c r="Q32" s="28">
        <v>0.10199999999999999</v>
      </c>
      <c r="R32" s="28"/>
      <c r="BV32" s="3"/>
    </row>
    <row r="33" spans="1:190" ht="14.25" customHeight="1" x14ac:dyDescent="0.3">
      <c r="A33" s="2">
        <v>423</v>
      </c>
      <c r="B33" s="1" t="s">
        <v>35</v>
      </c>
      <c r="C33" s="17">
        <v>904217</v>
      </c>
      <c r="D33" s="33">
        <v>1151457</v>
      </c>
      <c r="E33" s="13" t="s">
        <v>14</v>
      </c>
      <c r="F33" s="16" t="s">
        <v>47</v>
      </c>
      <c r="G33" s="16" t="s">
        <v>48</v>
      </c>
      <c r="H33" s="3">
        <v>224842.73</v>
      </c>
      <c r="I33" s="3">
        <v>0</v>
      </c>
      <c r="J33" s="3">
        <v>19111.63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P33" s="28">
        <v>0.05</v>
      </c>
      <c r="Q33" s="28">
        <v>8.5004444444444438E-2</v>
      </c>
      <c r="BQ33" s="3"/>
    </row>
    <row r="34" spans="1:190" ht="13.5" customHeight="1" x14ac:dyDescent="0.3">
      <c r="A34" s="2">
        <v>423</v>
      </c>
      <c r="B34" s="1" t="s">
        <v>35</v>
      </c>
      <c r="C34" s="5">
        <v>1711007</v>
      </c>
      <c r="D34" s="9">
        <v>1152502</v>
      </c>
      <c r="E34" s="1" t="s">
        <v>165</v>
      </c>
      <c r="F34" s="2" t="s">
        <v>163</v>
      </c>
      <c r="G34" s="1" t="s">
        <v>166</v>
      </c>
      <c r="H34" s="3">
        <v>180422.97</v>
      </c>
      <c r="I34" s="3">
        <v>0</v>
      </c>
      <c r="J34" s="3">
        <v>15335.95</v>
      </c>
      <c r="K34" s="3">
        <v>0</v>
      </c>
      <c r="L34" s="3">
        <v>0</v>
      </c>
      <c r="M34" s="3">
        <v>0</v>
      </c>
      <c r="N34" s="3">
        <v>0</v>
      </c>
      <c r="O34" s="6">
        <v>0</v>
      </c>
      <c r="BN34" s="3"/>
    </row>
    <row r="35" spans="1:190" ht="14.25" customHeight="1" x14ac:dyDescent="0.3">
      <c r="B35" s="13"/>
      <c r="C35" s="17"/>
      <c r="E35" s="16"/>
      <c r="F35" s="16"/>
      <c r="G35" s="16"/>
      <c r="P35" s="28"/>
      <c r="Q35" s="28"/>
      <c r="BU35" s="3"/>
    </row>
    <row r="36" spans="1:190" ht="14.25" customHeight="1" thickBot="1" x14ac:dyDescent="0.35">
      <c r="A36" s="14"/>
      <c r="B36" s="11"/>
      <c r="C36" s="15"/>
      <c r="D36" s="36"/>
      <c r="E36" s="14"/>
      <c r="F36" s="14"/>
      <c r="G36" s="14"/>
      <c r="H36" s="12">
        <f>SUM(H2:H35)</f>
        <v>4047572.9899999993</v>
      </c>
      <c r="I36" s="12">
        <f t="shared" ref="I36:O36" si="0">SUM(I2:I35)</f>
        <v>0</v>
      </c>
      <c r="J36" s="12">
        <f>SUM(J2:J35)</f>
        <v>296453.88999999996</v>
      </c>
      <c r="K36" s="12">
        <f t="shared" si="0"/>
        <v>0</v>
      </c>
      <c r="L36" s="12">
        <f t="shared" si="0"/>
        <v>0</v>
      </c>
      <c r="M36" s="12">
        <f t="shared" si="0"/>
        <v>0</v>
      </c>
      <c r="N36" s="12">
        <f t="shared" si="0"/>
        <v>0</v>
      </c>
      <c r="O36" s="12">
        <f t="shared" si="0"/>
        <v>0</v>
      </c>
      <c r="BU36" s="3"/>
    </row>
    <row r="37" spans="1:190" ht="14.25" customHeight="1" thickTop="1" x14ac:dyDescent="0.3">
      <c r="B37" s="13"/>
      <c r="C37" s="17"/>
      <c r="E37" s="16"/>
      <c r="F37" s="16"/>
      <c r="G37" s="16"/>
      <c r="K37" s="1"/>
      <c r="L37" s="1"/>
      <c r="M37" s="3">
        <v>0</v>
      </c>
      <c r="N37" s="3">
        <v>0</v>
      </c>
      <c r="O37" s="6">
        <v>0</v>
      </c>
      <c r="P37" s="28"/>
      <c r="Q37" s="28"/>
      <c r="BU37" s="3"/>
    </row>
    <row r="38" spans="1:190" ht="14.25" customHeight="1" x14ac:dyDescent="0.3">
      <c r="E38" s="2"/>
      <c r="F38" s="2"/>
      <c r="I38" s="1"/>
      <c r="BU38" s="3"/>
    </row>
    <row r="39" spans="1:190" ht="14.25" customHeight="1" x14ac:dyDescent="0.3">
      <c r="A39" s="2" t="s">
        <v>150</v>
      </c>
      <c r="E39" s="2"/>
      <c r="F39" s="2"/>
      <c r="I39" s="1"/>
      <c r="BU39" s="3"/>
    </row>
    <row r="40" spans="1:190" ht="13.5" customHeight="1" x14ac:dyDescent="0.3">
      <c r="E40" s="29"/>
      <c r="P40" s="28"/>
      <c r="Q40" s="28"/>
      <c r="S40" s="9"/>
      <c r="T40" s="30"/>
      <c r="U40" s="30"/>
      <c r="V40" s="31"/>
      <c r="W40" s="32"/>
      <c r="X40" s="33"/>
      <c r="Y40" s="3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3"/>
      <c r="DJ40" s="33"/>
      <c r="GH40" s="3"/>
    </row>
    <row r="42" spans="1:190" ht="14.25" customHeight="1" x14ac:dyDescent="0.3">
      <c r="A42" s="2">
        <v>423</v>
      </c>
      <c r="B42" s="1" t="s">
        <v>35</v>
      </c>
      <c r="C42" s="61">
        <v>2201028</v>
      </c>
      <c r="D42" s="59">
        <v>1170344</v>
      </c>
      <c r="E42" s="21" t="s">
        <v>176</v>
      </c>
      <c r="F42" s="21" t="s">
        <v>177</v>
      </c>
      <c r="G42" s="52" t="s">
        <v>179</v>
      </c>
      <c r="H42" s="3" t="e">
        <f>VLOOKUP(C42,'[7]Feb 2022'!$B$2:$G$5,4,FALSE)</f>
        <v>#N/A</v>
      </c>
      <c r="I42" s="3">
        <v>0</v>
      </c>
      <c r="J42" s="3" t="e">
        <f>VLOOKUP(C42,'[7]Feb 2022'!$B$2:$G$5,6,FALSE)</f>
        <v>#N/A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28"/>
      <c r="Q42" s="28"/>
      <c r="BU42" s="3"/>
    </row>
    <row r="45" spans="1:190" ht="14.25" customHeight="1" x14ac:dyDescent="0.3">
      <c r="A45" s="2">
        <v>423</v>
      </c>
      <c r="B45" s="1" t="s">
        <v>35</v>
      </c>
      <c r="C45" s="5">
        <v>1212042</v>
      </c>
      <c r="D45" s="33">
        <v>1151931</v>
      </c>
      <c r="E45" s="2" t="s">
        <v>115</v>
      </c>
      <c r="F45" s="2" t="s">
        <v>116</v>
      </c>
      <c r="G45" s="2" t="s">
        <v>117</v>
      </c>
      <c r="H45" s="3">
        <v>0</v>
      </c>
      <c r="I45" s="3">
        <v>0</v>
      </c>
      <c r="J45" s="3" t="e">
        <f>VLOOKUP(C45,[6]Pension!$B$3:$L$30,11,FALSE)</f>
        <v>#N/A</v>
      </c>
      <c r="K45" s="3">
        <v>0</v>
      </c>
      <c r="L45" s="3">
        <v>0</v>
      </c>
      <c r="M45" s="3">
        <v>0</v>
      </c>
      <c r="N45" s="3">
        <v>0</v>
      </c>
      <c r="O45" s="6">
        <v>0</v>
      </c>
      <c r="P45" s="28">
        <v>0.05</v>
      </c>
      <c r="Q45" s="28">
        <v>8.5000000000000006E-2</v>
      </c>
      <c r="BU45" s="3"/>
    </row>
    <row r="47" spans="1:190" ht="14.25" customHeight="1" x14ac:dyDescent="0.3">
      <c r="A47" s="2">
        <v>423</v>
      </c>
      <c r="B47" s="1" t="s">
        <v>35</v>
      </c>
      <c r="C47" s="5">
        <v>1907035</v>
      </c>
      <c r="D47" s="33">
        <v>1163060</v>
      </c>
      <c r="E47" s="2" t="s">
        <v>153</v>
      </c>
      <c r="F47" s="2" t="s">
        <v>151</v>
      </c>
      <c r="G47" s="2" t="s">
        <v>152</v>
      </c>
      <c r="H47" s="3">
        <v>0</v>
      </c>
      <c r="I47" s="3">
        <v>0</v>
      </c>
      <c r="J47" s="3" t="e">
        <f>VLOOKUP(C47,[5]Pension!$B$2:$L$29,11,FALSE)</f>
        <v>#N/A</v>
      </c>
      <c r="K47" s="3">
        <v>0</v>
      </c>
      <c r="L47" s="3">
        <v>0</v>
      </c>
      <c r="M47" s="3">
        <v>0</v>
      </c>
      <c r="N47" s="3">
        <v>0</v>
      </c>
      <c r="O47" s="6">
        <v>0</v>
      </c>
      <c r="P47" s="28">
        <v>4.9999999999999996E-2</v>
      </c>
      <c r="Q47" s="28">
        <v>8.5000000000000006E-2</v>
      </c>
      <c r="BU47" s="3"/>
    </row>
    <row r="49" spans="1:73" ht="14.25" customHeight="1" x14ac:dyDescent="0.3">
      <c r="A49" s="2">
        <v>423</v>
      </c>
      <c r="B49" s="1" t="s">
        <v>35</v>
      </c>
      <c r="C49" s="5">
        <v>410154</v>
      </c>
      <c r="D49" s="33">
        <v>1156625</v>
      </c>
      <c r="E49" s="2" t="s">
        <v>118</v>
      </c>
      <c r="F49" s="2" t="s">
        <v>119</v>
      </c>
      <c r="G49" s="2" t="s">
        <v>120</v>
      </c>
      <c r="H49" s="3" t="e">
        <f>VLOOKUP(C49,[4]Pension!$A$10:$N$36,11,FALSE)</f>
        <v>#N/A</v>
      </c>
      <c r="I49" s="3" t="e">
        <f>VLOOKUP(C49,[4]Pension!$A$10:$N$36,12,FALSE)</f>
        <v>#N/A</v>
      </c>
      <c r="J49" s="3" t="e">
        <f>VLOOKUP(C49,[4]Pension!$A$10:$N$36,13,FALSE)</f>
        <v>#N/A</v>
      </c>
      <c r="K49" s="3" t="e">
        <f>VLOOKUP(C49,[4]Pension!$A$10:$N$36,14,FALSE)</f>
        <v>#N/A</v>
      </c>
      <c r="L49" s="3">
        <v>0</v>
      </c>
      <c r="M49" s="3">
        <v>0</v>
      </c>
      <c r="N49" s="3">
        <v>0</v>
      </c>
      <c r="O49" s="6">
        <v>0</v>
      </c>
      <c r="P49" s="28">
        <v>5.0004724111866974E-2</v>
      </c>
      <c r="Q49" s="28">
        <v>8.501039304610733E-2</v>
      </c>
      <c r="BU49" s="3"/>
    </row>
    <row r="50" spans="1:73" ht="14.25" customHeight="1" x14ac:dyDescent="0.3">
      <c r="A50" s="2">
        <v>423</v>
      </c>
      <c r="B50" s="1" t="s">
        <v>35</v>
      </c>
      <c r="C50" s="5">
        <v>504021</v>
      </c>
      <c r="D50" s="33">
        <v>1151548</v>
      </c>
      <c r="E50" s="2" t="s">
        <v>42</v>
      </c>
      <c r="F50" s="2" t="s">
        <v>33</v>
      </c>
      <c r="G50" s="2" t="s">
        <v>43</v>
      </c>
      <c r="H50" s="3" t="e">
        <f>VLOOKUP(C50,[4]Pension!$A$10:$N$36,11,FALSE)</f>
        <v>#N/A</v>
      </c>
      <c r="I50" s="3" t="e">
        <f>VLOOKUP(C50,[4]Pension!$A$10:$N$36,12,FALSE)</f>
        <v>#N/A</v>
      </c>
      <c r="J50" s="3" t="e">
        <f>VLOOKUP(C50,[4]Pension!$A$10:$N$36,13,FALSE)</f>
        <v>#N/A</v>
      </c>
      <c r="K50" s="3" t="e">
        <f>VLOOKUP(C50,[4]Pension!$A$10:$N$36,14,FALSE)</f>
        <v>#N/A</v>
      </c>
      <c r="L50" s="3">
        <v>0</v>
      </c>
      <c r="M50" s="3">
        <v>0</v>
      </c>
      <c r="N50" s="3">
        <v>0</v>
      </c>
      <c r="O50" s="6">
        <v>0</v>
      </c>
      <c r="P50" s="28">
        <v>0.05</v>
      </c>
      <c r="Q50" s="28">
        <v>8.4999999999999992E-2</v>
      </c>
      <c r="BU50" s="3"/>
    </row>
    <row r="52" spans="1:73" ht="13.5" customHeight="1" x14ac:dyDescent="0.3">
      <c r="A52" s="2">
        <v>423</v>
      </c>
      <c r="B52" s="1" t="s">
        <v>35</v>
      </c>
      <c r="C52" s="5">
        <v>706252</v>
      </c>
      <c r="D52" s="33">
        <v>1151547</v>
      </c>
      <c r="E52" s="2" t="s">
        <v>65</v>
      </c>
      <c r="F52" s="2" t="s">
        <v>39</v>
      </c>
      <c r="G52" s="2" t="s">
        <v>66</v>
      </c>
      <c r="H52" s="3" t="e">
        <f>VLOOKUP(C52,'[8]input checking'!$B$13:$M$41,11,FALSE)</f>
        <v>#N/A</v>
      </c>
      <c r="I52" s="3">
        <v>0</v>
      </c>
      <c r="J52" s="3" t="e">
        <f>VLOOKUP(C52,'[8]input checking'!$B$13:$M$41,12,FALSE)</f>
        <v>#N/A</v>
      </c>
      <c r="K52" s="3">
        <v>0</v>
      </c>
      <c r="L52" s="3">
        <v>0</v>
      </c>
      <c r="M52" s="3">
        <v>0</v>
      </c>
      <c r="N52" s="3">
        <v>0</v>
      </c>
      <c r="O52" s="6">
        <v>0</v>
      </c>
      <c r="P52" s="28">
        <v>5.0007076473085811E-2</v>
      </c>
      <c r="Q52" s="28">
        <v>8.4988441760626504E-2</v>
      </c>
      <c r="BU52" s="3"/>
    </row>
  </sheetData>
  <conditionalFormatting sqref="E52">
    <cfRule type="duplicateValues" dxfId="74" priority="14" stopIfTrue="1"/>
  </conditionalFormatting>
  <conditionalFormatting sqref="F52">
    <cfRule type="duplicateValues" dxfId="73" priority="15" stopIfTrue="1"/>
  </conditionalFormatting>
  <conditionalFormatting sqref="D21">
    <cfRule type="duplicateValues" dxfId="72" priority="12" stopIfTrue="1"/>
  </conditionalFormatting>
  <conditionalFormatting sqref="C21">
    <cfRule type="duplicateValues" dxfId="71" priority="11" stopIfTrue="1"/>
  </conditionalFormatting>
  <conditionalFormatting sqref="C21">
    <cfRule type="duplicateValues" dxfId="70" priority="13" stopIfTrue="1"/>
  </conditionalFormatting>
  <conditionalFormatting sqref="D52 C24:D24">
    <cfRule type="duplicateValues" dxfId="69" priority="16"/>
  </conditionalFormatting>
  <conditionalFormatting sqref="D35:D51 D1:D20 D25:D28 D53:D65536 D31:D33">
    <cfRule type="duplicateValues" dxfId="68" priority="17" stopIfTrue="1"/>
  </conditionalFormatting>
  <conditionalFormatting sqref="C35:C51 C1:C20 C25:C28 C53:C65536 C31:C33">
    <cfRule type="duplicateValues" dxfId="67" priority="18" stopIfTrue="1"/>
  </conditionalFormatting>
  <conditionalFormatting sqref="C31:C33 C1:C20 C35:C39 C41 C43:C51 C53:C65536">
    <cfRule type="duplicateValues" dxfId="66" priority="19" stopIfTrue="1"/>
  </conditionalFormatting>
  <conditionalFormatting sqref="C23">
    <cfRule type="duplicateValues" dxfId="65" priority="6" stopIfTrue="1"/>
  </conditionalFormatting>
  <conditionalFormatting sqref="E23">
    <cfRule type="duplicateValues" dxfId="64" priority="7" stopIfTrue="1"/>
  </conditionalFormatting>
  <conditionalFormatting sqref="F23">
    <cfRule type="duplicateValues" dxfId="63" priority="8" stopIfTrue="1"/>
  </conditionalFormatting>
  <conditionalFormatting sqref="F23">
    <cfRule type="duplicateValues" dxfId="62" priority="9" stopIfTrue="1"/>
  </conditionalFormatting>
  <conditionalFormatting sqref="G23">
    <cfRule type="duplicateValues" dxfId="61" priority="10" stopIfTrue="1"/>
  </conditionalFormatting>
  <conditionalFormatting sqref="C34">
    <cfRule type="duplicateValues" dxfId="60" priority="1" stopIfTrue="1"/>
  </conditionalFormatting>
  <conditionalFormatting sqref="E34">
    <cfRule type="duplicateValues" dxfId="59" priority="2" stopIfTrue="1"/>
  </conditionalFormatting>
  <conditionalFormatting sqref="F34">
    <cfRule type="duplicateValues" dxfId="58" priority="3" stopIfTrue="1"/>
  </conditionalFormatting>
  <conditionalFormatting sqref="F34">
    <cfRule type="duplicateValues" dxfId="57" priority="4" stopIfTrue="1"/>
  </conditionalFormatting>
  <conditionalFormatting sqref="G34">
    <cfRule type="duplicateValues" dxfId="56" priority="5" stopIfTrue="1"/>
  </conditionalFormatting>
  <conditionalFormatting sqref="G25:G28">
    <cfRule type="duplicateValues" dxfId="55" priority="20" stopIfTrue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H52"/>
  <sheetViews>
    <sheetView workbookViewId="0">
      <selection sqref="A1:XFD104857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41.4" x14ac:dyDescent="0.3">
      <c r="A1" s="10" t="s">
        <v>11</v>
      </c>
      <c r="B1" s="8" t="s">
        <v>10</v>
      </c>
      <c r="C1" s="10" t="s">
        <v>1</v>
      </c>
      <c r="D1" s="8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ht="14.25" customHeight="1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v>95934.94</v>
      </c>
      <c r="I2" s="3">
        <v>0</v>
      </c>
      <c r="J2" s="3">
        <v>8154.2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/>
      <c r="Q2" s="28"/>
      <c r="BU2" s="3"/>
    </row>
    <row r="3" spans="1:73" ht="12.75" customHeight="1" x14ac:dyDescent="0.3">
      <c r="A3" s="2">
        <v>423</v>
      </c>
      <c r="B3" s="1" t="s">
        <v>35</v>
      </c>
      <c r="C3" s="5">
        <v>402028</v>
      </c>
      <c r="D3" s="33">
        <v>1152500</v>
      </c>
      <c r="E3" s="2" t="s">
        <v>121</v>
      </c>
      <c r="F3" s="2" t="s">
        <v>122</v>
      </c>
      <c r="G3" s="2" t="s">
        <v>123</v>
      </c>
      <c r="H3" s="3">
        <v>109065.5</v>
      </c>
      <c r="I3" s="3">
        <v>0</v>
      </c>
      <c r="J3" s="3">
        <v>9270.35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/>
      <c r="Q3" s="28"/>
      <c r="BU3" s="3"/>
    </row>
    <row r="4" spans="1:73" ht="14.25" customHeight="1" x14ac:dyDescent="0.3">
      <c r="A4" s="2">
        <v>423</v>
      </c>
      <c r="B4" s="1" t="s">
        <v>35</v>
      </c>
      <c r="C4" s="5">
        <v>9102049</v>
      </c>
      <c r="D4" s="33">
        <v>1151543</v>
      </c>
      <c r="E4" s="2" t="s">
        <v>14</v>
      </c>
      <c r="F4" s="2" t="s">
        <v>69</v>
      </c>
      <c r="G4" s="2" t="s">
        <v>70</v>
      </c>
      <c r="H4" s="3">
        <v>83940.03</v>
      </c>
      <c r="I4" s="3">
        <v>0</v>
      </c>
      <c r="J4" s="3">
        <v>7135.54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/>
      <c r="Q4" s="28"/>
      <c r="BU4" s="3"/>
    </row>
    <row r="5" spans="1:73" ht="14.25" customHeight="1" x14ac:dyDescent="0.3">
      <c r="A5" s="2">
        <v>423</v>
      </c>
      <c r="B5" s="1" t="s">
        <v>35</v>
      </c>
      <c r="C5" s="5">
        <v>406035</v>
      </c>
      <c r="D5" s="33">
        <v>1151524</v>
      </c>
      <c r="E5" s="2" t="s">
        <v>15</v>
      </c>
      <c r="F5" s="2" t="s">
        <v>31</v>
      </c>
      <c r="G5" s="2" t="s">
        <v>63</v>
      </c>
      <c r="H5" s="3">
        <v>84875.839999999997</v>
      </c>
      <c r="I5" s="3">
        <v>0</v>
      </c>
      <c r="J5" s="3">
        <v>7213.52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/>
      <c r="Q5" s="28"/>
      <c r="R5" s="34"/>
      <c r="BS5" s="3"/>
    </row>
    <row r="6" spans="1:73" ht="14.25" customHeight="1" x14ac:dyDescent="0.3">
      <c r="A6" s="2">
        <v>423</v>
      </c>
      <c r="B6" s="1" t="s">
        <v>35</v>
      </c>
      <c r="C6" s="5">
        <v>9112203</v>
      </c>
      <c r="D6" s="33">
        <v>1151535</v>
      </c>
      <c r="E6" s="2" t="s">
        <v>16</v>
      </c>
      <c r="F6" s="2" t="s">
        <v>24</v>
      </c>
      <c r="G6" s="2" t="s">
        <v>62</v>
      </c>
      <c r="H6" s="3">
        <v>91231.53</v>
      </c>
      <c r="I6" s="3">
        <v>0</v>
      </c>
      <c r="J6" s="3">
        <v>7754.53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/>
      <c r="Q6" s="28"/>
      <c r="BU6" s="3"/>
    </row>
    <row r="7" spans="1:73" ht="14.25" customHeight="1" x14ac:dyDescent="0.3">
      <c r="A7" s="2">
        <v>423</v>
      </c>
      <c r="B7" s="1" t="s">
        <v>35</v>
      </c>
      <c r="C7" s="5">
        <v>804070</v>
      </c>
      <c r="D7" s="33">
        <v>1151520</v>
      </c>
      <c r="E7" s="2" t="s">
        <v>139</v>
      </c>
      <c r="F7" s="2" t="s">
        <v>60</v>
      </c>
      <c r="G7" s="2" t="s">
        <v>61</v>
      </c>
      <c r="H7" s="3">
        <v>91231.53</v>
      </c>
      <c r="I7" s="3">
        <v>0</v>
      </c>
      <c r="J7" s="3">
        <v>7754.53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/>
      <c r="Q7" s="28"/>
      <c r="BU7" s="3"/>
    </row>
    <row r="8" spans="1:73" ht="14.25" customHeight="1" x14ac:dyDescent="0.3">
      <c r="A8" s="2">
        <v>423</v>
      </c>
      <c r="B8" s="1" t="s">
        <v>35</v>
      </c>
      <c r="C8" s="5">
        <v>2002042</v>
      </c>
      <c r="D8" s="33">
        <v>1163059</v>
      </c>
      <c r="E8" s="2" t="s">
        <v>143</v>
      </c>
      <c r="F8" s="2" t="s">
        <v>144</v>
      </c>
      <c r="G8" s="2" t="s">
        <v>145</v>
      </c>
      <c r="H8" s="3">
        <v>96232.26</v>
      </c>
      <c r="I8" s="3">
        <v>0</v>
      </c>
      <c r="J8" s="3">
        <v>8178.57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/>
      <c r="Q8" s="28"/>
      <c r="BU8" s="3"/>
    </row>
    <row r="9" spans="1:73" ht="14.25" customHeight="1" x14ac:dyDescent="0.3">
      <c r="A9" s="2">
        <v>423</v>
      </c>
      <c r="B9" s="1" t="s">
        <v>35</v>
      </c>
      <c r="C9" s="5">
        <v>302287</v>
      </c>
      <c r="D9" s="33">
        <v>1151533</v>
      </c>
      <c r="E9" s="2" t="s">
        <v>83</v>
      </c>
      <c r="F9" s="2" t="s">
        <v>67</v>
      </c>
      <c r="G9" s="2" t="s">
        <v>84</v>
      </c>
      <c r="H9" s="3">
        <v>60949.37</v>
      </c>
      <c r="I9" s="3">
        <v>0</v>
      </c>
      <c r="J9" s="3">
        <v>5181.0600000000004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/>
      <c r="Q9" s="28"/>
      <c r="BU9" s="3"/>
    </row>
    <row r="10" spans="1:73" ht="14.25" customHeight="1" x14ac:dyDescent="0.3">
      <c r="A10" s="2">
        <v>423</v>
      </c>
      <c r="B10" s="1" t="s">
        <v>35</v>
      </c>
      <c r="C10" s="5">
        <v>309203</v>
      </c>
      <c r="D10" s="33">
        <v>1151515</v>
      </c>
      <c r="E10" s="2" t="s">
        <v>13</v>
      </c>
      <c r="F10" s="2" t="s">
        <v>26</v>
      </c>
      <c r="G10" s="2" t="s">
        <v>89</v>
      </c>
      <c r="H10" s="3">
        <v>61582.99</v>
      </c>
      <c r="I10" s="3">
        <v>0</v>
      </c>
      <c r="J10" s="3">
        <v>5234.68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/>
      <c r="Q10" s="28"/>
      <c r="BU10" s="3"/>
    </row>
    <row r="11" spans="1:73" ht="14.25" customHeight="1" x14ac:dyDescent="0.3">
      <c r="A11" s="2">
        <v>423</v>
      </c>
      <c r="B11" s="1" t="s">
        <v>35</v>
      </c>
      <c r="C11" s="5">
        <v>802315</v>
      </c>
      <c r="D11" s="33">
        <v>1151546</v>
      </c>
      <c r="E11" s="2" t="s">
        <v>32</v>
      </c>
      <c r="F11" s="2" t="s">
        <v>25</v>
      </c>
      <c r="G11" s="2" t="s">
        <v>85</v>
      </c>
      <c r="H11" s="3">
        <v>62777.120000000003</v>
      </c>
      <c r="I11" s="3">
        <v>0</v>
      </c>
      <c r="J11" s="3">
        <v>5337.03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/>
      <c r="Q11" s="28"/>
      <c r="BU11" s="3"/>
    </row>
    <row r="12" spans="1:73" ht="14.25" customHeight="1" x14ac:dyDescent="0.3">
      <c r="A12" s="2">
        <v>423</v>
      </c>
      <c r="B12" s="1" t="s">
        <v>35</v>
      </c>
      <c r="C12" s="5">
        <v>9403042</v>
      </c>
      <c r="D12" s="33">
        <v>1151536</v>
      </c>
      <c r="E12" s="2" t="s">
        <v>16</v>
      </c>
      <c r="F12" s="2" t="s">
        <v>30</v>
      </c>
      <c r="G12" s="2" t="s">
        <v>77</v>
      </c>
      <c r="H12" s="3">
        <v>62777.120000000003</v>
      </c>
      <c r="I12" s="3">
        <v>0</v>
      </c>
      <c r="J12" s="3">
        <v>5337.03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/>
      <c r="Q12" s="28"/>
      <c r="BU12" s="3"/>
    </row>
    <row r="13" spans="1:73" ht="14.25" customHeight="1" x14ac:dyDescent="0.3">
      <c r="A13" s="2">
        <v>423</v>
      </c>
      <c r="B13" s="1" t="s">
        <v>35</v>
      </c>
      <c r="C13" s="5">
        <v>1511007</v>
      </c>
      <c r="D13" s="33">
        <v>1151453</v>
      </c>
      <c r="E13" s="2" t="s">
        <v>157</v>
      </c>
      <c r="F13" s="2" t="s">
        <v>158</v>
      </c>
      <c r="G13" s="2" t="s">
        <v>159</v>
      </c>
      <c r="H13" s="3">
        <v>143753.76</v>
      </c>
      <c r="I13" s="3">
        <v>0</v>
      </c>
      <c r="J13" s="3">
        <v>12219.12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/>
      <c r="Q13" s="28"/>
      <c r="BU13" s="3"/>
    </row>
    <row r="14" spans="1:73" ht="14.25" customHeight="1" x14ac:dyDescent="0.3">
      <c r="A14" s="2">
        <v>423</v>
      </c>
      <c r="B14" s="1" t="s">
        <v>35</v>
      </c>
      <c r="C14" s="5">
        <v>1212105</v>
      </c>
      <c r="D14" s="9">
        <v>1151728</v>
      </c>
      <c r="E14" s="2" t="s">
        <v>14</v>
      </c>
      <c r="F14" s="2" t="s">
        <v>160</v>
      </c>
      <c r="G14" s="2" t="s">
        <v>161</v>
      </c>
      <c r="H14" s="3">
        <v>155890.01999999999</v>
      </c>
      <c r="I14" s="3">
        <v>0</v>
      </c>
      <c r="J14" s="3">
        <v>13252.41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7"/>
      <c r="Q14" s="27"/>
      <c r="R14" s="34"/>
      <c r="BS14" s="3"/>
    </row>
    <row r="15" spans="1:73" ht="14.25" customHeight="1" x14ac:dyDescent="0.3">
      <c r="A15" s="2">
        <v>423</v>
      </c>
      <c r="B15" s="1" t="s">
        <v>35</v>
      </c>
      <c r="C15" s="5">
        <v>9108035</v>
      </c>
      <c r="D15" s="33">
        <v>1151540</v>
      </c>
      <c r="E15" s="2" t="s">
        <v>73</v>
      </c>
      <c r="F15" s="2" t="s">
        <v>74</v>
      </c>
      <c r="G15" s="2" t="s">
        <v>75</v>
      </c>
      <c r="H15" s="3">
        <v>57410.85</v>
      </c>
      <c r="I15" s="3">
        <v>0</v>
      </c>
      <c r="J15" s="3">
        <v>4878.87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/>
      <c r="Q15" s="28"/>
      <c r="BU15" s="3"/>
    </row>
    <row r="16" spans="1:73" ht="14.25" customHeight="1" x14ac:dyDescent="0.3">
      <c r="A16" s="2">
        <v>423</v>
      </c>
      <c r="B16" s="1" t="s">
        <v>35</v>
      </c>
      <c r="C16" s="5">
        <v>9801245</v>
      </c>
      <c r="D16" s="33">
        <v>1151532</v>
      </c>
      <c r="E16" s="2" t="s">
        <v>71</v>
      </c>
      <c r="F16" s="2" t="s">
        <v>17</v>
      </c>
      <c r="G16" s="2" t="s">
        <v>72</v>
      </c>
      <c r="H16" s="3">
        <v>77345.509999999995</v>
      </c>
      <c r="I16" s="3">
        <v>0</v>
      </c>
      <c r="J16" s="3">
        <v>6575.03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/>
      <c r="Q16" s="28"/>
      <c r="BU16" s="3"/>
    </row>
    <row r="17" spans="1:190" ht="14.25" customHeight="1" x14ac:dyDescent="0.3">
      <c r="A17" s="2">
        <v>423</v>
      </c>
      <c r="B17" s="1" t="s">
        <v>35</v>
      </c>
      <c r="C17" s="5">
        <v>1301007</v>
      </c>
      <c r="D17" s="33">
        <v>1151525</v>
      </c>
      <c r="E17" s="2" t="s">
        <v>15</v>
      </c>
      <c r="F17" s="2" t="s">
        <v>81</v>
      </c>
      <c r="G17" s="2" t="s">
        <v>82</v>
      </c>
      <c r="H17" s="3">
        <v>152892.51</v>
      </c>
      <c r="I17" s="3">
        <v>0</v>
      </c>
      <c r="J17" s="3">
        <v>12994.08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/>
      <c r="Q17" s="28"/>
      <c r="BU17" s="3"/>
    </row>
    <row r="18" spans="1:190" ht="14.25" customHeight="1" x14ac:dyDescent="0.3">
      <c r="A18" s="2">
        <v>423</v>
      </c>
      <c r="B18" s="1" t="s">
        <v>35</v>
      </c>
      <c r="C18" s="5">
        <v>1705007</v>
      </c>
      <c r="D18" s="33">
        <v>1151958</v>
      </c>
      <c r="E18" s="2" t="s">
        <v>34</v>
      </c>
      <c r="F18" s="2" t="s">
        <v>91</v>
      </c>
      <c r="G18" s="2" t="s">
        <v>90</v>
      </c>
      <c r="H18" s="3">
        <v>167884.93</v>
      </c>
      <c r="I18" s="3">
        <v>0</v>
      </c>
      <c r="J18" s="3">
        <v>14271.07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/>
      <c r="Q18" s="28"/>
      <c r="R18" s="34"/>
      <c r="BS18" s="3"/>
    </row>
    <row r="19" spans="1:190" ht="14.25" customHeight="1" x14ac:dyDescent="0.3">
      <c r="A19" s="2">
        <v>423</v>
      </c>
      <c r="B19" s="1" t="s">
        <v>35</v>
      </c>
      <c r="C19" s="5">
        <v>305217</v>
      </c>
      <c r="D19" s="33">
        <v>1151530</v>
      </c>
      <c r="E19" s="2" t="s">
        <v>79</v>
      </c>
      <c r="F19" s="2" t="s">
        <v>59</v>
      </c>
      <c r="G19" s="2" t="s">
        <v>80</v>
      </c>
      <c r="H19" s="3">
        <v>60949.37</v>
      </c>
      <c r="I19" s="3">
        <v>0</v>
      </c>
      <c r="J19" s="3">
        <v>5181.0600000000004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/>
      <c r="Q19" s="28"/>
      <c r="BU19" s="3"/>
    </row>
    <row r="20" spans="1:190" ht="14.25" customHeight="1" x14ac:dyDescent="0.3">
      <c r="A20" s="2">
        <v>423</v>
      </c>
      <c r="B20" s="1" t="s">
        <v>35</v>
      </c>
      <c r="C20" s="5">
        <v>1309021</v>
      </c>
      <c r="D20" s="33">
        <v>1151518</v>
      </c>
      <c r="E20" s="2" t="s">
        <v>19</v>
      </c>
      <c r="F20" s="2" t="s">
        <v>68</v>
      </c>
      <c r="G20" s="2" t="s">
        <v>78</v>
      </c>
      <c r="H20" s="3">
        <v>65238.49</v>
      </c>
      <c r="I20" s="3">
        <v>0</v>
      </c>
      <c r="J20" s="3">
        <v>5546.61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/>
      <c r="Q20" s="28"/>
      <c r="BU20" s="3"/>
    </row>
    <row r="21" spans="1:190" ht="14.25" customHeight="1" x14ac:dyDescent="0.3">
      <c r="A21" s="2">
        <v>423</v>
      </c>
      <c r="B21" s="1" t="s">
        <v>49</v>
      </c>
      <c r="C21" s="51">
        <v>910007</v>
      </c>
      <c r="D21" s="37">
        <v>1151451</v>
      </c>
      <c r="E21" s="50" t="s">
        <v>50</v>
      </c>
      <c r="F21" s="50" t="s">
        <v>51</v>
      </c>
      <c r="G21" s="52" t="s">
        <v>52</v>
      </c>
      <c r="H21" s="3">
        <v>131247.07</v>
      </c>
      <c r="I21" s="3">
        <v>0</v>
      </c>
      <c r="J21" s="3">
        <v>11156.59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/>
      <c r="Q21" s="28"/>
      <c r="R21" s="28"/>
      <c r="BV21" s="3"/>
    </row>
    <row r="22" spans="1:190" ht="13.5" customHeight="1" x14ac:dyDescent="0.3">
      <c r="A22" s="2">
        <v>423</v>
      </c>
      <c r="B22" s="1" t="s">
        <v>35</v>
      </c>
      <c r="C22" s="5">
        <v>1077</v>
      </c>
      <c r="D22" s="33">
        <v>1151544</v>
      </c>
      <c r="E22" s="2" t="s">
        <v>14</v>
      </c>
      <c r="F22" s="2" t="s">
        <v>57</v>
      </c>
      <c r="G22" s="2" t="s">
        <v>58</v>
      </c>
      <c r="H22" s="3">
        <v>131905.06</v>
      </c>
      <c r="I22" s="3">
        <v>0</v>
      </c>
      <c r="J22" s="3">
        <v>11210.2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/>
      <c r="Q22" s="28"/>
      <c r="BU22" s="3"/>
    </row>
    <row r="23" spans="1:190" ht="13.5" customHeight="1" x14ac:dyDescent="0.3">
      <c r="A23" s="2">
        <v>423</v>
      </c>
      <c r="B23" s="1" t="s">
        <v>35</v>
      </c>
      <c r="C23" s="5">
        <v>1505014</v>
      </c>
      <c r="D23" s="9">
        <v>1151490</v>
      </c>
      <c r="E23" s="2" t="s">
        <v>162</v>
      </c>
      <c r="F23" s="2" t="s">
        <v>163</v>
      </c>
      <c r="G23" s="2" t="s">
        <v>164</v>
      </c>
      <c r="H23" s="3">
        <v>171096.9</v>
      </c>
      <c r="I23" s="3">
        <v>0</v>
      </c>
      <c r="J23" s="3">
        <v>14544.02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BN23" s="3"/>
    </row>
    <row r="24" spans="1:190" ht="13.5" customHeight="1" x14ac:dyDescent="0.3">
      <c r="A24" s="2">
        <v>423</v>
      </c>
      <c r="B24" s="1" t="s">
        <v>35</v>
      </c>
      <c r="C24" s="5">
        <v>902161</v>
      </c>
      <c r="D24" s="33">
        <v>1151545</v>
      </c>
      <c r="E24" s="2" t="s">
        <v>14</v>
      </c>
      <c r="F24" s="2" t="s">
        <v>18</v>
      </c>
      <c r="G24" s="2" t="s">
        <v>64</v>
      </c>
      <c r="H24" s="3">
        <v>118881.73</v>
      </c>
      <c r="I24" s="3">
        <v>0</v>
      </c>
      <c r="J24" s="3">
        <v>10103.799999999999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/>
      <c r="Q24" s="28"/>
      <c r="BU24" s="3"/>
    </row>
    <row r="25" spans="1:190" ht="14.25" customHeight="1" x14ac:dyDescent="0.3">
      <c r="A25" s="2">
        <v>423</v>
      </c>
      <c r="B25" s="1" t="s">
        <v>35</v>
      </c>
      <c r="C25" s="5">
        <v>807231</v>
      </c>
      <c r="D25" s="33">
        <v>1151527</v>
      </c>
      <c r="E25" s="2" t="s">
        <v>86</v>
      </c>
      <c r="F25" s="2" t="s">
        <v>87</v>
      </c>
      <c r="G25" s="2" t="s">
        <v>88</v>
      </c>
      <c r="H25" s="3">
        <v>60949.37</v>
      </c>
      <c r="I25" s="3">
        <v>0</v>
      </c>
      <c r="J25" s="3">
        <v>5181.0600000000004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/>
      <c r="Q25" s="28"/>
      <c r="BU25" s="3"/>
    </row>
    <row r="26" spans="1:190" ht="14.25" customHeight="1" x14ac:dyDescent="0.3">
      <c r="A26" s="2">
        <v>423</v>
      </c>
      <c r="B26" s="1" t="s">
        <v>35</v>
      </c>
      <c r="C26" s="58">
        <v>811518</v>
      </c>
      <c r="D26" s="33">
        <v>1153192</v>
      </c>
      <c r="E26" s="2" t="s">
        <v>169</v>
      </c>
      <c r="F26" s="2" t="s">
        <v>168</v>
      </c>
      <c r="G26" s="2" t="s">
        <v>167</v>
      </c>
      <c r="H26" s="3">
        <v>99931.62</v>
      </c>
      <c r="I26" s="3">
        <v>0</v>
      </c>
      <c r="J26" s="3">
        <v>8495.3799999999992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8"/>
      <c r="Q26" s="28"/>
      <c r="BU26" s="3"/>
    </row>
    <row r="27" spans="1:190" ht="14.25" customHeight="1" x14ac:dyDescent="0.3">
      <c r="A27" s="2">
        <v>423</v>
      </c>
      <c r="B27" s="1" t="s">
        <v>35</v>
      </c>
      <c r="C27" s="58">
        <v>1811021</v>
      </c>
      <c r="D27" s="33">
        <v>1155707</v>
      </c>
      <c r="E27" s="2" t="s">
        <v>172</v>
      </c>
      <c r="F27" s="2" t="s">
        <v>171</v>
      </c>
      <c r="G27" s="2" t="s">
        <v>170</v>
      </c>
      <c r="H27" s="3">
        <v>80654.95</v>
      </c>
      <c r="I27" s="3">
        <v>0</v>
      </c>
      <c r="J27" s="3">
        <v>6857.72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58">
        <v>1802098</v>
      </c>
      <c r="D28" s="33">
        <v>1153190</v>
      </c>
      <c r="E28" s="2" t="s">
        <v>175</v>
      </c>
      <c r="F28" s="2" t="s">
        <v>174</v>
      </c>
      <c r="G28" s="2" t="s">
        <v>173</v>
      </c>
      <c r="H28" s="3">
        <v>95934.94</v>
      </c>
      <c r="I28" s="3">
        <v>0</v>
      </c>
      <c r="J28" s="3">
        <v>8154.2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2">
        <v>2204035</v>
      </c>
      <c r="D29" s="1">
        <v>1170486</v>
      </c>
      <c r="E29" s="2" t="s">
        <v>180</v>
      </c>
      <c r="F29" s="3" t="s">
        <v>39</v>
      </c>
      <c r="G29" s="3" t="s">
        <v>183</v>
      </c>
      <c r="H29" s="3">
        <v>62957.46</v>
      </c>
      <c r="I29" s="1">
        <v>0</v>
      </c>
      <c r="J29" s="3">
        <v>5351.65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 s="2">
        <v>2204042</v>
      </c>
      <c r="D30" s="1">
        <v>1170487</v>
      </c>
      <c r="E30" s="2" t="s">
        <v>181</v>
      </c>
      <c r="F30" s="3" t="s">
        <v>182</v>
      </c>
      <c r="G30" s="3" t="s">
        <v>184</v>
      </c>
      <c r="H30" s="3">
        <v>62957.46</v>
      </c>
      <c r="I30" s="1">
        <v>0</v>
      </c>
      <c r="J30" s="3">
        <v>5351.65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8"/>
      <c r="Q30" s="28"/>
      <c r="BU30" s="3"/>
    </row>
    <row r="31" spans="1:190" ht="14.25" customHeight="1" x14ac:dyDescent="0.3">
      <c r="A31" s="2">
        <v>423</v>
      </c>
      <c r="B31" s="1" t="s">
        <v>35</v>
      </c>
      <c r="C31" s="5">
        <v>303014</v>
      </c>
      <c r="D31" s="33">
        <v>1151519</v>
      </c>
      <c r="E31" s="29" t="s">
        <v>55</v>
      </c>
      <c r="F31" s="1" t="s">
        <v>29</v>
      </c>
      <c r="G31" s="2" t="s">
        <v>56</v>
      </c>
      <c r="H31" s="3">
        <v>262314.3</v>
      </c>
      <c r="I31" s="3">
        <v>0</v>
      </c>
      <c r="J31" s="3">
        <v>44593.81</v>
      </c>
      <c r="K31" s="3">
        <v>0</v>
      </c>
      <c r="L31" s="3">
        <v>0</v>
      </c>
      <c r="M31" s="3">
        <v>0</v>
      </c>
      <c r="N31" s="3">
        <v>0</v>
      </c>
      <c r="O31" s="6">
        <v>0</v>
      </c>
      <c r="P31" s="28"/>
      <c r="Q31" s="28"/>
      <c r="S31" s="9"/>
      <c r="T31" s="30"/>
      <c r="U31" s="30"/>
      <c r="V31" s="31"/>
      <c r="W31" s="32"/>
      <c r="X31" s="33"/>
      <c r="Y31" s="3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3"/>
      <c r="DJ31" s="33"/>
      <c r="GH31" s="3"/>
    </row>
    <row r="32" spans="1:190" ht="14.25" customHeight="1" x14ac:dyDescent="0.3">
      <c r="A32" s="2">
        <v>423</v>
      </c>
      <c r="B32" s="1" t="s">
        <v>35</v>
      </c>
      <c r="C32" s="37">
        <v>1612021</v>
      </c>
      <c r="D32" s="37">
        <v>1153088</v>
      </c>
      <c r="E32" s="38" t="s">
        <v>126</v>
      </c>
      <c r="F32" s="38" t="s">
        <v>125</v>
      </c>
      <c r="G32" s="1" t="s">
        <v>124</v>
      </c>
      <c r="H32" s="3">
        <v>297563.78000000003</v>
      </c>
      <c r="I32" s="3">
        <v>0</v>
      </c>
      <c r="J32" s="3">
        <v>50585.88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/>
      <c r="Q32" s="28"/>
      <c r="R32" s="28"/>
      <c r="BV32" s="3"/>
    </row>
    <row r="33" spans="1:190" ht="14.25" customHeight="1" x14ac:dyDescent="0.3">
      <c r="A33" s="2">
        <v>423</v>
      </c>
      <c r="B33" s="1" t="s">
        <v>35</v>
      </c>
      <c r="C33" s="17">
        <v>904217</v>
      </c>
      <c r="D33" s="33">
        <v>1151457</v>
      </c>
      <c r="E33" s="13" t="s">
        <v>14</v>
      </c>
      <c r="F33" s="16" t="s">
        <v>47</v>
      </c>
      <c r="G33" s="16" t="s">
        <v>48</v>
      </c>
      <c r="H33" s="3">
        <v>224841.47</v>
      </c>
      <c r="I33" s="3">
        <v>0</v>
      </c>
      <c r="J33" s="3">
        <v>19111.63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P33" s="28"/>
      <c r="Q33" s="28"/>
      <c r="BQ33" s="3"/>
    </row>
    <row r="34" spans="1:190" ht="13.5" customHeight="1" x14ac:dyDescent="0.3">
      <c r="A34" s="2">
        <v>423</v>
      </c>
      <c r="B34" s="1" t="s">
        <v>35</v>
      </c>
      <c r="C34" s="5">
        <v>1711007</v>
      </c>
      <c r="D34" s="9">
        <v>1152502</v>
      </c>
      <c r="E34" s="1" t="s">
        <v>165</v>
      </c>
      <c r="F34" s="2" t="s">
        <v>163</v>
      </c>
      <c r="G34" s="1" t="s">
        <v>166</v>
      </c>
      <c r="H34" s="3">
        <v>180424.06</v>
      </c>
      <c r="I34" s="3">
        <v>0</v>
      </c>
      <c r="J34" s="3">
        <v>15335.95</v>
      </c>
      <c r="K34" s="3">
        <v>0</v>
      </c>
      <c r="L34" s="3">
        <v>0</v>
      </c>
      <c r="M34" s="3">
        <v>0</v>
      </c>
      <c r="N34" s="3">
        <v>0</v>
      </c>
      <c r="O34" s="6">
        <v>0</v>
      </c>
      <c r="BN34" s="3"/>
    </row>
    <row r="35" spans="1:190" ht="14.25" customHeight="1" x14ac:dyDescent="0.3">
      <c r="B35" s="13"/>
      <c r="C35" s="17"/>
      <c r="E35" s="16"/>
      <c r="F35" s="16"/>
      <c r="G35" s="16"/>
      <c r="P35" s="28"/>
      <c r="Q35" s="28"/>
      <c r="BU35" s="3"/>
    </row>
    <row r="36" spans="1:190" ht="14.25" customHeight="1" thickBot="1" x14ac:dyDescent="0.35">
      <c r="A36" s="14"/>
      <c r="B36" s="11"/>
      <c r="C36" s="15"/>
      <c r="D36" s="36"/>
      <c r="E36" s="14"/>
      <c r="F36" s="14"/>
      <c r="G36" s="14"/>
      <c r="H36" s="12">
        <f>SUM(H2:H35)</f>
        <v>3763623.8400000008</v>
      </c>
      <c r="I36" s="12">
        <f t="shared" ref="I36:O36" si="0">SUM(I2:I35)</f>
        <v>0</v>
      </c>
      <c r="J36" s="12">
        <f>SUM(J2:J35)</f>
        <v>367502.83</v>
      </c>
      <c r="K36" s="12">
        <f t="shared" si="0"/>
        <v>0</v>
      </c>
      <c r="L36" s="12">
        <f t="shared" si="0"/>
        <v>0</v>
      </c>
      <c r="M36" s="12">
        <f t="shared" si="0"/>
        <v>0</v>
      </c>
      <c r="N36" s="12">
        <f t="shared" si="0"/>
        <v>0</v>
      </c>
      <c r="O36" s="12">
        <f t="shared" si="0"/>
        <v>0</v>
      </c>
      <c r="BU36" s="3"/>
    </row>
    <row r="37" spans="1:190" ht="14.25" customHeight="1" thickTop="1" x14ac:dyDescent="0.3">
      <c r="B37" s="13"/>
      <c r="C37" s="17"/>
      <c r="E37" s="16"/>
      <c r="F37" s="16"/>
      <c r="G37" s="16"/>
      <c r="K37" s="1"/>
      <c r="L37" s="1"/>
      <c r="M37" s="3">
        <v>0</v>
      </c>
      <c r="N37" s="3">
        <v>0</v>
      </c>
      <c r="O37" s="6">
        <v>0</v>
      </c>
      <c r="P37" s="28"/>
      <c r="Q37" s="28"/>
      <c r="BU37" s="3"/>
    </row>
    <row r="38" spans="1:190" ht="14.25" customHeight="1" x14ac:dyDescent="0.3">
      <c r="E38" s="2"/>
      <c r="F38" s="2"/>
      <c r="I38" s="1"/>
      <c r="BU38" s="3"/>
    </row>
    <row r="39" spans="1:190" ht="14.25" customHeight="1" x14ac:dyDescent="0.3">
      <c r="A39" s="2" t="s">
        <v>150</v>
      </c>
      <c r="E39" s="2"/>
      <c r="F39" s="2"/>
      <c r="I39" s="1"/>
      <c r="BU39" s="3"/>
    </row>
    <row r="40" spans="1:190" ht="13.5" customHeight="1" x14ac:dyDescent="0.3">
      <c r="E40" s="29"/>
      <c r="P40" s="28"/>
      <c r="Q40" s="28"/>
      <c r="S40" s="9"/>
      <c r="T40" s="30"/>
      <c r="U40" s="30"/>
      <c r="V40" s="31"/>
      <c r="W40" s="32"/>
      <c r="X40" s="33"/>
      <c r="Y40" s="32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3"/>
      <c r="DJ40" s="33"/>
      <c r="GH40" s="3"/>
    </row>
    <row r="42" spans="1:190" ht="14.25" customHeight="1" x14ac:dyDescent="0.3">
      <c r="A42" s="2">
        <v>423</v>
      </c>
      <c r="B42" s="1" t="s">
        <v>35</v>
      </c>
      <c r="C42" s="61">
        <v>2201028</v>
      </c>
      <c r="D42" s="59">
        <v>1170344</v>
      </c>
      <c r="E42" s="21" t="s">
        <v>176</v>
      </c>
      <c r="F42" s="21" t="s">
        <v>177</v>
      </c>
      <c r="G42" s="52" t="s">
        <v>179</v>
      </c>
      <c r="H42" s="3" t="e">
        <f>VLOOKUP(C42,'[7]Feb 2022'!$B$2:$G$5,4,FALSE)</f>
        <v>#N/A</v>
      </c>
      <c r="I42" s="3">
        <v>0</v>
      </c>
      <c r="J42" s="3" t="e">
        <f>VLOOKUP(C42,'[7]Feb 2022'!$B$2:$G$5,6,FALSE)</f>
        <v>#N/A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28"/>
      <c r="Q42" s="28"/>
      <c r="BU42" s="3"/>
    </row>
    <row r="45" spans="1:190" ht="14.25" customHeight="1" x14ac:dyDescent="0.3">
      <c r="A45" s="2">
        <v>423</v>
      </c>
      <c r="B45" s="1" t="s">
        <v>35</v>
      </c>
      <c r="C45" s="5">
        <v>1212042</v>
      </c>
      <c r="D45" s="33">
        <v>1151931</v>
      </c>
      <c r="E45" s="2" t="s">
        <v>115</v>
      </c>
      <c r="F45" s="2" t="s">
        <v>116</v>
      </c>
      <c r="G45" s="2" t="s">
        <v>117</v>
      </c>
      <c r="H45" s="3">
        <v>0</v>
      </c>
      <c r="I45" s="3">
        <v>0</v>
      </c>
      <c r="J45" s="3" t="e">
        <f>VLOOKUP(C45,[6]Pension!$B$3:$L$30,11,FALSE)</f>
        <v>#N/A</v>
      </c>
      <c r="K45" s="3">
        <v>0</v>
      </c>
      <c r="L45" s="3">
        <v>0</v>
      </c>
      <c r="M45" s="3">
        <v>0</v>
      </c>
      <c r="N45" s="3">
        <v>0</v>
      </c>
      <c r="O45" s="6">
        <v>0</v>
      </c>
      <c r="P45" s="28"/>
      <c r="Q45" s="28"/>
      <c r="BU45" s="3"/>
    </row>
    <row r="47" spans="1:190" ht="14.25" customHeight="1" x14ac:dyDescent="0.3">
      <c r="A47" s="2">
        <v>423</v>
      </c>
      <c r="B47" s="1" t="s">
        <v>35</v>
      </c>
      <c r="C47" s="5">
        <v>1907035</v>
      </c>
      <c r="D47" s="33">
        <v>1163060</v>
      </c>
      <c r="E47" s="2" t="s">
        <v>153</v>
      </c>
      <c r="F47" s="2" t="s">
        <v>151</v>
      </c>
      <c r="G47" s="2" t="s">
        <v>152</v>
      </c>
      <c r="H47" s="3">
        <v>0</v>
      </c>
      <c r="I47" s="3">
        <v>0</v>
      </c>
      <c r="J47" s="3" t="e">
        <f>VLOOKUP(C47,[5]Pension!$B$2:$L$29,11,FALSE)</f>
        <v>#N/A</v>
      </c>
      <c r="K47" s="3">
        <v>0</v>
      </c>
      <c r="L47" s="3">
        <v>0</v>
      </c>
      <c r="M47" s="3">
        <v>0</v>
      </c>
      <c r="N47" s="3">
        <v>0</v>
      </c>
      <c r="O47" s="6">
        <v>0</v>
      </c>
      <c r="P47" s="28"/>
      <c r="Q47" s="28"/>
      <c r="BU47" s="3"/>
    </row>
    <row r="49" spans="1:73" ht="14.25" customHeight="1" x14ac:dyDescent="0.3">
      <c r="A49" s="2">
        <v>423</v>
      </c>
      <c r="B49" s="1" t="s">
        <v>35</v>
      </c>
      <c r="C49" s="5">
        <v>410154</v>
      </c>
      <c r="D49" s="33">
        <v>1156625</v>
      </c>
      <c r="E49" s="2" t="s">
        <v>118</v>
      </c>
      <c r="F49" s="2" t="s">
        <v>119</v>
      </c>
      <c r="G49" s="2" t="s">
        <v>120</v>
      </c>
      <c r="H49" s="3" t="e">
        <f>VLOOKUP(C49,[4]Pension!$A$10:$N$36,11,FALSE)</f>
        <v>#N/A</v>
      </c>
      <c r="I49" s="3" t="e">
        <f>VLOOKUP(C49,[4]Pension!$A$10:$N$36,12,FALSE)</f>
        <v>#N/A</v>
      </c>
      <c r="J49" s="3" t="e">
        <f>VLOOKUP(C49,[4]Pension!$A$10:$N$36,13,FALSE)</f>
        <v>#N/A</v>
      </c>
      <c r="K49" s="3" t="e">
        <f>VLOOKUP(C49,[4]Pension!$A$10:$N$36,14,FALSE)</f>
        <v>#N/A</v>
      </c>
      <c r="L49" s="3">
        <v>0</v>
      </c>
      <c r="M49" s="3">
        <v>0</v>
      </c>
      <c r="N49" s="3">
        <v>0</v>
      </c>
      <c r="O49" s="6">
        <v>0</v>
      </c>
      <c r="P49" s="28"/>
      <c r="Q49" s="28"/>
      <c r="BU49" s="3"/>
    </row>
    <row r="50" spans="1:73" ht="14.25" customHeight="1" x14ac:dyDescent="0.3">
      <c r="A50" s="2">
        <v>423</v>
      </c>
      <c r="B50" s="1" t="s">
        <v>35</v>
      </c>
      <c r="C50" s="5">
        <v>504021</v>
      </c>
      <c r="D50" s="33">
        <v>1151548</v>
      </c>
      <c r="E50" s="2" t="s">
        <v>42</v>
      </c>
      <c r="F50" s="2" t="s">
        <v>33</v>
      </c>
      <c r="G50" s="2" t="s">
        <v>43</v>
      </c>
      <c r="H50" s="3" t="e">
        <f>VLOOKUP(C50,[4]Pension!$A$10:$N$36,11,FALSE)</f>
        <v>#N/A</v>
      </c>
      <c r="I50" s="3" t="e">
        <f>VLOOKUP(C50,[4]Pension!$A$10:$N$36,12,FALSE)</f>
        <v>#N/A</v>
      </c>
      <c r="J50" s="3" t="e">
        <f>VLOOKUP(C50,[4]Pension!$A$10:$N$36,13,FALSE)</f>
        <v>#N/A</v>
      </c>
      <c r="K50" s="3" t="e">
        <f>VLOOKUP(C50,[4]Pension!$A$10:$N$36,14,FALSE)</f>
        <v>#N/A</v>
      </c>
      <c r="L50" s="3">
        <v>0</v>
      </c>
      <c r="M50" s="3">
        <v>0</v>
      </c>
      <c r="N50" s="3">
        <v>0</v>
      </c>
      <c r="O50" s="6">
        <v>0</v>
      </c>
      <c r="P50" s="28"/>
      <c r="Q50" s="28"/>
      <c r="BU50" s="3"/>
    </row>
    <row r="52" spans="1:73" ht="13.5" customHeight="1" x14ac:dyDescent="0.3">
      <c r="A52" s="2">
        <v>423</v>
      </c>
      <c r="B52" s="1" t="s">
        <v>35</v>
      </c>
      <c r="C52" s="5">
        <v>706252</v>
      </c>
      <c r="D52" s="33">
        <v>1151547</v>
      </c>
      <c r="E52" s="2" t="s">
        <v>65</v>
      </c>
      <c r="F52" s="2" t="s">
        <v>39</v>
      </c>
      <c r="G52" s="2" t="s">
        <v>66</v>
      </c>
      <c r="H52" s="3" t="e">
        <f>VLOOKUP(C52,'[8]input checking'!$B$13:$M$41,11,FALSE)</f>
        <v>#N/A</v>
      </c>
      <c r="I52" s="3">
        <v>0</v>
      </c>
      <c r="J52" s="3" t="e">
        <f>VLOOKUP(C52,'[8]input checking'!$B$13:$M$41,12,FALSE)</f>
        <v>#N/A</v>
      </c>
      <c r="K52" s="3">
        <v>0</v>
      </c>
      <c r="L52" s="3">
        <v>0</v>
      </c>
      <c r="M52" s="3">
        <v>0</v>
      </c>
      <c r="N52" s="3">
        <v>0</v>
      </c>
      <c r="O52" s="6">
        <v>0</v>
      </c>
      <c r="P52" s="28"/>
      <c r="Q52" s="28"/>
      <c r="BU52" s="3"/>
    </row>
  </sheetData>
  <conditionalFormatting sqref="E52">
    <cfRule type="duplicateValues" dxfId="54" priority="15" stopIfTrue="1"/>
  </conditionalFormatting>
  <conditionalFormatting sqref="F52">
    <cfRule type="duplicateValues" dxfId="53" priority="16" stopIfTrue="1"/>
  </conditionalFormatting>
  <conditionalFormatting sqref="D21">
    <cfRule type="duplicateValues" dxfId="52" priority="13" stopIfTrue="1"/>
  </conditionalFormatting>
  <conditionalFormatting sqref="C21">
    <cfRule type="duplicateValues" dxfId="51" priority="12" stopIfTrue="1"/>
  </conditionalFormatting>
  <conditionalFormatting sqref="C21">
    <cfRule type="duplicateValues" dxfId="50" priority="14" stopIfTrue="1"/>
  </conditionalFormatting>
  <conditionalFormatting sqref="D52 C24:D24">
    <cfRule type="duplicateValues" dxfId="49" priority="17"/>
  </conditionalFormatting>
  <conditionalFormatting sqref="D35:D51 D2:D20 D25:D28 D53:D65536 D31:D33">
    <cfRule type="duplicateValues" dxfId="48" priority="18" stopIfTrue="1"/>
  </conditionalFormatting>
  <conditionalFormatting sqref="C35:C51 C2:C20 C25:C28 C53:C65536 C31:C33">
    <cfRule type="duplicateValues" dxfId="47" priority="19" stopIfTrue="1"/>
  </conditionalFormatting>
  <conditionalFormatting sqref="C31:C33 C2:C20 C35:C39 C41 C43:C51 C53:C65536">
    <cfRule type="duplicateValues" dxfId="46" priority="20" stopIfTrue="1"/>
  </conditionalFormatting>
  <conditionalFormatting sqref="C23">
    <cfRule type="duplicateValues" dxfId="45" priority="7" stopIfTrue="1"/>
  </conditionalFormatting>
  <conditionalFormatting sqref="E23">
    <cfRule type="duplicateValues" dxfId="44" priority="8" stopIfTrue="1"/>
  </conditionalFormatting>
  <conditionalFormatting sqref="F23">
    <cfRule type="duplicateValues" dxfId="43" priority="9" stopIfTrue="1"/>
  </conditionalFormatting>
  <conditionalFormatting sqref="F23">
    <cfRule type="duplicateValues" dxfId="42" priority="10" stopIfTrue="1"/>
  </conditionalFormatting>
  <conditionalFormatting sqref="G23">
    <cfRule type="duplicateValues" dxfId="41" priority="11" stopIfTrue="1"/>
  </conditionalFormatting>
  <conditionalFormatting sqref="C34">
    <cfRule type="duplicateValues" dxfId="40" priority="2" stopIfTrue="1"/>
  </conditionalFormatting>
  <conditionalFormatting sqref="E34">
    <cfRule type="duplicateValues" dxfId="39" priority="3" stopIfTrue="1"/>
  </conditionalFormatting>
  <conditionalFormatting sqref="F34">
    <cfRule type="duplicateValues" dxfId="38" priority="4" stopIfTrue="1"/>
  </conditionalFormatting>
  <conditionalFormatting sqref="F34">
    <cfRule type="duplicateValues" dxfId="37" priority="5" stopIfTrue="1"/>
  </conditionalFormatting>
  <conditionalFormatting sqref="G34">
    <cfRule type="duplicateValues" dxfId="36" priority="6" stopIfTrue="1"/>
  </conditionalFormatting>
  <conditionalFormatting sqref="G25:G28">
    <cfRule type="duplicateValues" dxfId="35" priority="21" stopIfTrue="1"/>
  </conditionalFormatting>
  <conditionalFormatting sqref="E1">
    <cfRule type="duplicateValues" dxfId="34" priority="1" stopIfTrue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H55"/>
  <sheetViews>
    <sheetView workbookViewId="0">
      <selection sqref="A1:XFD1048576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73" s="4" customFormat="1" ht="41.4" x14ac:dyDescent="0.3">
      <c r="A1" s="10" t="s">
        <v>11</v>
      </c>
      <c r="B1" s="8" t="s">
        <v>10</v>
      </c>
      <c r="C1" s="10" t="s">
        <v>1</v>
      </c>
      <c r="D1" s="8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73" x14ac:dyDescent="0.3">
      <c r="A2" s="2">
        <v>423</v>
      </c>
      <c r="B2" s="1" t="s">
        <v>35</v>
      </c>
      <c r="C2" s="5">
        <v>1802063</v>
      </c>
      <c r="D2" s="33">
        <v>1152764</v>
      </c>
      <c r="E2" s="2" t="s">
        <v>127</v>
      </c>
      <c r="F2" s="2" t="s">
        <v>128</v>
      </c>
      <c r="G2" s="2" t="s">
        <v>129</v>
      </c>
      <c r="H2" s="3">
        <f>J2/0.085</f>
        <v>95933.058823529413</v>
      </c>
      <c r="I2" s="3">
        <v>0</v>
      </c>
      <c r="J2" s="3">
        <v>8154.31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/>
      <c r="Q2" s="28"/>
      <c r="BU2" s="3"/>
    </row>
    <row r="3" spans="1:73" x14ac:dyDescent="0.3">
      <c r="A3" s="2">
        <v>423</v>
      </c>
      <c r="B3" s="1" t="s">
        <v>35</v>
      </c>
      <c r="C3" s="5">
        <v>402028</v>
      </c>
      <c r="D3" s="33">
        <v>1152500</v>
      </c>
      <c r="E3" s="2" t="s">
        <v>121</v>
      </c>
      <c r="F3" s="2" t="s">
        <v>122</v>
      </c>
      <c r="G3" s="2" t="s">
        <v>123</v>
      </c>
      <c r="H3" s="3">
        <f t="shared" ref="H3:H31" si="0">J3/0.085</f>
        <v>109063.64705882352</v>
      </c>
      <c r="I3" s="3">
        <v>0</v>
      </c>
      <c r="J3" s="3">
        <v>9270.41</v>
      </c>
      <c r="K3" s="3">
        <v>0</v>
      </c>
      <c r="L3" s="3">
        <v>0</v>
      </c>
      <c r="M3" s="3">
        <v>0</v>
      </c>
      <c r="N3" s="3">
        <v>0</v>
      </c>
      <c r="O3" s="6">
        <v>0</v>
      </c>
      <c r="P3" s="28"/>
      <c r="Q3" s="28"/>
      <c r="BU3" s="3"/>
    </row>
    <row r="4" spans="1:73" x14ac:dyDescent="0.3">
      <c r="A4" s="2">
        <v>423</v>
      </c>
      <c r="B4" s="1" t="s">
        <v>35</v>
      </c>
      <c r="C4" s="5">
        <v>9102049</v>
      </c>
      <c r="D4" s="33">
        <v>1151543</v>
      </c>
      <c r="E4" s="2" t="s">
        <v>14</v>
      </c>
      <c r="F4" s="2" t="s">
        <v>69</v>
      </c>
      <c r="G4" s="2" t="s">
        <v>70</v>
      </c>
      <c r="H4" s="3">
        <f t="shared" si="0"/>
        <v>83941.058823529398</v>
      </c>
      <c r="I4" s="3">
        <v>0</v>
      </c>
      <c r="J4" s="3">
        <v>7134.99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28"/>
      <c r="Q4" s="28"/>
      <c r="BU4" s="3"/>
    </row>
    <row r="5" spans="1:73" x14ac:dyDescent="0.3">
      <c r="A5" s="2">
        <v>423</v>
      </c>
      <c r="B5" s="1" t="s">
        <v>35</v>
      </c>
      <c r="C5" s="5">
        <v>406035</v>
      </c>
      <c r="D5" s="33">
        <v>1151524</v>
      </c>
      <c r="E5" s="2" t="s">
        <v>15</v>
      </c>
      <c r="F5" s="2" t="s">
        <v>31</v>
      </c>
      <c r="G5" s="2" t="s">
        <v>63</v>
      </c>
      <c r="H5" s="3">
        <f t="shared" si="0"/>
        <v>84875.529411764699</v>
      </c>
      <c r="I5" s="3">
        <v>0</v>
      </c>
      <c r="J5" s="3">
        <v>7214.42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28"/>
      <c r="Q5" s="28"/>
      <c r="R5" s="34"/>
      <c r="BS5" s="3"/>
    </row>
    <row r="6" spans="1:73" x14ac:dyDescent="0.3">
      <c r="A6" s="2">
        <v>423</v>
      </c>
      <c r="B6" s="1" t="s">
        <v>35</v>
      </c>
      <c r="C6" s="5">
        <v>9112203</v>
      </c>
      <c r="D6" s="33">
        <v>1151535</v>
      </c>
      <c r="E6" s="2" t="s">
        <v>16</v>
      </c>
      <c r="F6" s="2" t="s">
        <v>24</v>
      </c>
      <c r="G6" s="2" t="s">
        <v>62</v>
      </c>
      <c r="H6" s="3">
        <f t="shared" si="0"/>
        <v>91232.470588235286</v>
      </c>
      <c r="I6" s="3">
        <v>0</v>
      </c>
      <c r="J6" s="3">
        <v>7754.76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28"/>
      <c r="Q6" s="28"/>
      <c r="BU6" s="3"/>
    </row>
    <row r="7" spans="1:73" x14ac:dyDescent="0.3">
      <c r="A7" s="2">
        <v>423</v>
      </c>
      <c r="B7" s="1" t="s">
        <v>35</v>
      </c>
      <c r="C7" s="5">
        <v>804070</v>
      </c>
      <c r="D7" s="33">
        <v>1151520</v>
      </c>
      <c r="E7" s="2" t="s">
        <v>139</v>
      </c>
      <c r="F7" s="2" t="s">
        <v>60</v>
      </c>
      <c r="G7" s="2" t="s">
        <v>61</v>
      </c>
      <c r="H7" s="3">
        <f t="shared" si="0"/>
        <v>91232.470588235286</v>
      </c>
      <c r="I7" s="3">
        <v>0</v>
      </c>
      <c r="J7" s="3">
        <v>7754.76</v>
      </c>
      <c r="K7" s="3">
        <v>0</v>
      </c>
      <c r="L7" s="3">
        <v>0</v>
      </c>
      <c r="M7" s="3">
        <v>0</v>
      </c>
      <c r="N7" s="3">
        <v>0</v>
      </c>
      <c r="O7" s="6">
        <v>0</v>
      </c>
      <c r="P7" s="28"/>
      <c r="Q7" s="28"/>
      <c r="BU7" s="3"/>
    </row>
    <row r="8" spans="1:73" x14ac:dyDescent="0.3">
      <c r="A8" s="2">
        <v>423</v>
      </c>
      <c r="B8" s="1" t="s">
        <v>35</v>
      </c>
      <c r="C8" s="5">
        <v>2002042</v>
      </c>
      <c r="D8" s="33">
        <v>1163059</v>
      </c>
      <c r="E8" s="2" t="s">
        <v>143</v>
      </c>
      <c r="F8" s="2" t="s">
        <v>144</v>
      </c>
      <c r="G8" s="2" t="s">
        <v>145</v>
      </c>
      <c r="H8" s="3">
        <f t="shared" si="0"/>
        <v>96232.588235294112</v>
      </c>
      <c r="I8" s="3">
        <v>0</v>
      </c>
      <c r="J8" s="3">
        <v>8179.77</v>
      </c>
      <c r="K8" s="3">
        <v>0</v>
      </c>
      <c r="L8" s="3">
        <v>0</v>
      </c>
      <c r="M8" s="3">
        <v>0</v>
      </c>
      <c r="N8" s="3">
        <v>0</v>
      </c>
      <c r="O8" s="6">
        <v>0</v>
      </c>
      <c r="P8" s="28"/>
      <c r="Q8" s="28"/>
      <c r="BU8" s="3"/>
    </row>
    <row r="9" spans="1:73" x14ac:dyDescent="0.3">
      <c r="A9" s="2">
        <v>423</v>
      </c>
      <c r="B9" s="1" t="s">
        <v>35</v>
      </c>
      <c r="C9" s="5">
        <v>302287</v>
      </c>
      <c r="D9" s="33">
        <v>1151533</v>
      </c>
      <c r="E9" s="2" t="s">
        <v>83</v>
      </c>
      <c r="F9" s="2" t="s">
        <v>67</v>
      </c>
      <c r="G9" s="2" t="s">
        <v>84</v>
      </c>
      <c r="H9" s="3">
        <f t="shared" si="0"/>
        <v>69835.411764705874</v>
      </c>
      <c r="I9" s="3">
        <v>0</v>
      </c>
      <c r="J9" s="3">
        <v>5936.01</v>
      </c>
      <c r="K9" s="3">
        <v>0</v>
      </c>
      <c r="L9" s="3">
        <v>0</v>
      </c>
      <c r="M9" s="3">
        <v>0</v>
      </c>
      <c r="N9" s="3">
        <v>0</v>
      </c>
      <c r="O9" s="6">
        <v>0</v>
      </c>
      <c r="P9" s="28"/>
      <c r="Q9" s="28"/>
      <c r="BU9" s="3"/>
    </row>
    <row r="10" spans="1:73" x14ac:dyDescent="0.3">
      <c r="A10" s="2">
        <v>423</v>
      </c>
      <c r="B10" s="1" t="s">
        <v>35</v>
      </c>
      <c r="C10" s="5">
        <v>309203</v>
      </c>
      <c r="D10" s="33">
        <v>1151515</v>
      </c>
      <c r="E10" s="2" t="s">
        <v>13</v>
      </c>
      <c r="F10" s="2" t="s">
        <v>26</v>
      </c>
      <c r="G10" s="2" t="s">
        <v>89</v>
      </c>
      <c r="H10" s="3">
        <f t="shared" si="0"/>
        <v>70562</v>
      </c>
      <c r="I10" s="3">
        <v>0</v>
      </c>
      <c r="J10" s="3">
        <v>5997.77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28"/>
      <c r="Q10" s="28"/>
      <c r="BU10" s="3"/>
    </row>
    <row r="11" spans="1:73" x14ac:dyDescent="0.3">
      <c r="A11" s="2">
        <v>423</v>
      </c>
      <c r="B11" s="1" t="s">
        <v>35</v>
      </c>
      <c r="C11" s="5">
        <v>802315</v>
      </c>
      <c r="D11" s="33">
        <v>1151546</v>
      </c>
      <c r="E11" s="2" t="s">
        <v>32</v>
      </c>
      <c r="F11" s="2" t="s">
        <v>25</v>
      </c>
      <c r="G11" s="2" t="s">
        <v>85</v>
      </c>
      <c r="H11" s="3">
        <f t="shared" si="0"/>
        <v>71931.411764705874</v>
      </c>
      <c r="I11" s="3">
        <v>0</v>
      </c>
      <c r="J11" s="3">
        <v>6114.17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/>
      <c r="Q11" s="28"/>
      <c r="BU11" s="3"/>
    </row>
    <row r="12" spans="1:73" x14ac:dyDescent="0.3">
      <c r="A12" s="2">
        <v>423</v>
      </c>
      <c r="B12" s="1" t="s">
        <v>35</v>
      </c>
      <c r="C12" s="5">
        <v>9403042</v>
      </c>
      <c r="D12" s="33">
        <v>1151536</v>
      </c>
      <c r="E12" s="2" t="s">
        <v>16</v>
      </c>
      <c r="F12" s="2" t="s">
        <v>30</v>
      </c>
      <c r="G12" s="2" t="s">
        <v>77</v>
      </c>
      <c r="H12" s="3">
        <f t="shared" si="0"/>
        <v>71931.411764705874</v>
      </c>
      <c r="I12" s="3">
        <v>0</v>
      </c>
      <c r="J12" s="3">
        <v>6114.17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28"/>
      <c r="Q12" s="28"/>
      <c r="BU12" s="3"/>
    </row>
    <row r="13" spans="1:73" x14ac:dyDescent="0.3">
      <c r="A13" s="2">
        <v>423</v>
      </c>
      <c r="B13" s="1" t="s">
        <v>35</v>
      </c>
      <c r="C13" s="5">
        <v>1511007</v>
      </c>
      <c r="D13" s="33">
        <v>1151453</v>
      </c>
      <c r="E13" s="2" t="s">
        <v>157</v>
      </c>
      <c r="F13" s="2" t="s">
        <v>158</v>
      </c>
      <c r="G13" s="2" t="s">
        <v>159</v>
      </c>
      <c r="H13" s="3">
        <f t="shared" si="0"/>
        <v>143751.41176470587</v>
      </c>
      <c r="I13" s="3">
        <v>0</v>
      </c>
      <c r="J13" s="3">
        <v>12218.87</v>
      </c>
      <c r="K13" s="3">
        <v>0</v>
      </c>
      <c r="L13" s="3">
        <v>0</v>
      </c>
      <c r="M13" s="3">
        <v>0</v>
      </c>
      <c r="N13" s="3">
        <v>0</v>
      </c>
      <c r="O13" s="6">
        <v>0</v>
      </c>
      <c r="P13" s="28"/>
      <c r="Q13" s="28"/>
      <c r="BU13" s="3"/>
    </row>
    <row r="14" spans="1:73" x14ac:dyDescent="0.3">
      <c r="A14" s="2">
        <v>423</v>
      </c>
      <c r="B14" s="1" t="s">
        <v>35</v>
      </c>
      <c r="C14" s="5">
        <v>1212105</v>
      </c>
      <c r="D14" s="9">
        <v>1151728</v>
      </c>
      <c r="E14" s="2" t="s">
        <v>14</v>
      </c>
      <c r="F14" s="2" t="s">
        <v>160</v>
      </c>
      <c r="G14" s="2" t="s">
        <v>161</v>
      </c>
      <c r="H14" s="3">
        <f t="shared" si="0"/>
        <v>155890.82352941175</v>
      </c>
      <c r="I14" s="3">
        <v>0</v>
      </c>
      <c r="J14" s="3">
        <v>13250.72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27"/>
      <c r="Q14" s="27"/>
      <c r="R14" s="34"/>
      <c r="BS14" s="3"/>
    </row>
    <row r="15" spans="1:73" x14ac:dyDescent="0.3">
      <c r="A15" s="2">
        <v>423</v>
      </c>
      <c r="B15" s="1" t="s">
        <v>35</v>
      </c>
      <c r="C15" s="5">
        <v>9108035</v>
      </c>
      <c r="D15" s="33">
        <v>1151540</v>
      </c>
      <c r="E15" s="2" t="s">
        <v>73</v>
      </c>
      <c r="F15" s="2" t="s">
        <v>74</v>
      </c>
      <c r="G15" s="2" t="s">
        <v>75</v>
      </c>
      <c r="H15" s="3">
        <f t="shared" si="0"/>
        <v>57409.882352941175</v>
      </c>
      <c r="I15" s="3">
        <v>0</v>
      </c>
      <c r="J15" s="3">
        <v>4879.84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28"/>
      <c r="Q15" s="28"/>
      <c r="BU15" s="3"/>
    </row>
    <row r="16" spans="1:73" x14ac:dyDescent="0.3">
      <c r="A16" s="2">
        <v>423</v>
      </c>
      <c r="B16" s="1" t="s">
        <v>35</v>
      </c>
      <c r="C16" s="5">
        <v>9801245</v>
      </c>
      <c r="D16" s="33">
        <v>1151532</v>
      </c>
      <c r="E16" s="2" t="s">
        <v>71</v>
      </c>
      <c r="F16" s="2" t="s">
        <v>17</v>
      </c>
      <c r="G16" s="2" t="s">
        <v>72</v>
      </c>
      <c r="H16" s="3">
        <f t="shared" si="0"/>
        <v>77345.88235294116</v>
      </c>
      <c r="I16" s="3">
        <v>0</v>
      </c>
      <c r="J16" s="3">
        <v>6574.4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/>
      <c r="Q16" s="28"/>
      <c r="BU16" s="3"/>
    </row>
    <row r="17" spans="1:190" ht="14.25" customHeight="1" x14ac:dyDescent="0.3">
      <c r="A17" s="2">
        <v>423</v>
      </c>
      <c r="B17" s="1" t="s">
        <v>35</v>
      </c>
      <c r="C17" s="5">
        <v>1301007</v>
      </c>
      <c r="D17" s="33">
        <v>1151525</v>
      </c>
      <c r="E17" s="2" t="s">
        <v>15</v>
      </c>
      <c r="F17" s="2" t="s">
        <v>81</v>
      </c>
      <c r="G17" s="2" t="s">
        <v>82</v>
      </c>
      <c r="H17" s="3">
        <f t="shared" si="0"/>
        <v>152892.82352941175</v>
      </c>
      <c r="I17" s="3">
        <v>0</v>
      </c>
      <c r="J17" s="3">
        <v>12995.89</v>
      </c>
      <c r="K17" s="3">
        <v>0</v>
      </c>
      <c r="L17" s="3">
        <v>0</v>
      </c>
      <c r="M17" s="3">
        <v>0</v>
      </c>
      <c r="N17" s="3">
        <v>0</v>
      </c>
      <c r="O17" s="6">
        <v>0</v>
      </c>
      <c r="P17" s="28"/>
      <c r="Q17" s="28"/>
      <c r="BU17" s="3"/>
    </row>
    <row r="18" spans="1:190" ht="14.25" customHeight="1" x14ac:dyDescent="0.3">
      <c r="A18" s="2">
        <v>423</v>
      </c>
      <c r="B18" s="1" t="s">
        <v>35</v>
      </c>
      <c r="C18" s="5">
        <v>1705007</v>
      </c>
      <c r="D18" s="33">
        <v>1151958</v>
      </c>
      <c r="E18" s="2" t="s">
        <v>34</v>
      </c>
      <c r="F18" s="2" t="s">
        <v>91</v>
      </c>
      <c r="G18" s="2" t="s">
        <v>90</v>
      </c>
      <c r="H18" s="3">
        <f t="shared" si="0"/>
        <v>167882.94117647057</v>
      </c>
      <c r="I18" s="3">
        <v>0</v>
      </c>
      <c r="J18" s="3">
        <v>14270.05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/>
      <c r="Q18" s="28"/>
      <c r="R18" s="34"/>
      <c r="BS18" s="3"/>
    </row>
    <row r="19" spans="1:190" ht="14.25" customHeight="1" x14ac:dyDescent="0.3">
      <c r="A19" s="2">
        <v>423</v>
      </c>
      <c r="B19" s="1" t="s">
        <v>35</v>
      </c>
      <c r="C19" s="5">
        <v>305217</v>
      </c>
      <c r="D19" s="33">
        <v>1151530</v>
      </c>
      <c r="E19" s="2" t="s">
        <v>79</v>
      </c>
      <c r="F19" s="2" t="s">
        <v>59</v>
      </c>
      <c r="G19" s="2" t="s">
        <v>80</v>
      </c>
      <c r="H19" s="3">
        <f t="shared" si="0"/>
        <v>69835.411764705874</v>
      </c>
      <c r="I19" s="3">
        <v>0</v>
      </c>
      <c r="J19" s="3">
        <v>5936.01</v>
      </c>
      <c r="K19" s="3">
        <v>0</v>
      </c>
      <c r="L19" s="3">
        <v>0</v>
      </c>
      <c r="M19" s="3">
        <v>0</v>
      </c>
      <c r="N19" s="3">
        <v>0</v>
      </c>
      <c r="O19" s="6">
        <v>0</v>
      </c>
      <c r="P19" s="28"/>
      <c r="Q19" s="28"/>
      <c r="BU19" s="3"/>
    </row>
    <row r="20" spans="1:190" ht="14.25" customHeight="1" x14ac:dyDescent="0.3">
      <c r="A20" s="2">
        <v>423</v>
      </c>
      <c r="B20" s="1" t="s">
        <v>35</v>
      </c>
      <c r="C20" s="5">
        <v>1309021</v>
      </c>
      <c r="D20" s="33">
        <v>1151518</v>
      </c>
      <c r="E20" s="2" t="s">
        <v>19</v>
      </c>
      <c r="F20" s="2" t="s">
        <v>68</v>
      </c>
      <c r="G20" s="2" t="s">
        <v>78</v>
      </c>
      <c r="H20" s="3">
        <f t="shared" si="0"/>
        <v>74751.058823529413</v>
      </c>
      <c r="I20" s="3">
        <v>0</v>
      </c>
      <c r="J20" s="3">
        <v>6353.84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28"/>
      <c r="Q20" s="28"/>
      <c r="BU20" s="3"/>
    </row>
    <row r="21" spans="1:190" ht="14.25" customHeight="1" x14ac:dyDescent="0.3">
      <c r="A21" s="2">
        <v>423</v>
      </c>
      <c r="B21" s="1" t="s">
        <v>49</v>
      </c>
      <c r="C21" s="51">
        <v>910007</v>
      </c>
      <c r="D21" s="37">
        <v>1151451</v>
      </c>
      <c r="E21" s="50" t="s">
        <v>50</v>
      </c>
      <c r="F21" s="50" t="s">
        <v>51</v>
      </c>
      <c r="G21" s="52" t="s">
        <v>52</v>
      </c>
      <c r="H21" s="3">
        <f t="shared" si="0"/>
        <v>131247.88235294117</v>
      </c>
      <c r="I21" s="3">
        <v>0</v>
      </c>
      <c r="J21" s="3">
        <v>11156.07</v>
      </c>
      <c r="K21" s="3">
        <v>0</v>
      </c>
      <c r="L21" s="3">
        <v>0</v>
      </c>
      <c r="M21" s="3">
        <v>0</v>
      </c>
      <c r="N21" s="3">
        <v>0</v>
      </c>
      <c r="O21" s="6">
        <v>0</v>
      </c>
      <c r="P21" s="28"/>
      <c r="Q21" s="28"/>
      <c r="R21" s="28"/>
      <c r="BV21" s="3"/>
    </row>
    <row r="22" spans="1:190" ht="13.5" customHeight="1" x14ac:dyDescent="0.3">
      <c r="A22" s="2">
        <v>423</v>
      </c>
      <c r="B22" s="1" t="s">
        <v>35</v>
      </c>
      <c r="C22" s="5">
        <v>1077</v>
      </c>
      <c r="D22" s="33">
        <v>1151544</v>
      </c>
      <c r="E22" s="2" t="s">
        <v>14</v>
      </c>
      <c r="F22" s="2" t="s">
        <v>57</v>
      </c>
      <c r="G22" s="2" t="s">
        <v>58</v>
      </c>
      <c r="H22" s="3">
        <f t="shared" si="0"/>
        <v>131907.5294117647</v>
      </c>
      <c r="I22" s="3">
        <v>0</v>
      </c>
      <c r="J22" s="3">
        <v>11212.14</v>
      </c>
      <c r="K22" s="3">
        <v>0</v>
      </c>
      <c r="L22" s="3">
        <v>0</v>
      </c>
      <c r="M22" s="3">
        <v>0</v>
      </c>
      <c r="N22" s="3">
        <v>0</v>
      </c>
      <c r="O22" s="6">
        <v>0</v>
      </c>
      <c r="P22" s="28"/>
      <c r="Q22" s="28"/>
      <c r="BU22" s="3"/>
    </row>
    <row r="23" spans="1:190" ht="13.5" customHeight="1" x14ac:dyDescent="0.3">
      <c r="A23" s="2">
        <v>423</v>
      </c>
      <c r="B23" s="1" t="s">
        <v>35</v>
      </c>
      <c r="C23" s="5">
        <v>1505014</v>
      </c>
      <c r="D23" s="9">
        <v>1151490</v>
      </c>
      <c r="E23" s="2" t="s">
        <v>162</v>
      </c>
      <c r="F23" s="2" t="s">
        <v>163</v>
      </c>
      <c r="G23" s="2" t="s">
        <v>164</v>
      </c>
      <c r="H23" s="3">
        <f t="shared" si="0"/>
        <v>171097.6470588235</v>
      </c>
      <c r="I23" s="3">
        <v>0</v>
      </c>
      <c r="J23" s="3">
        <v>14543.3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BN23" s="3"/>
    </row>
    <row r="24" spans="1:190" ht="13.5" customHeight="1" x14ac:dyDescent="0.3">
      <c r="A24" s="2">
        <v>423</v>
      </c>
      <c r="B24" s="1" t="s">
        <v>35</v>
      </c>
      <c r="C24" s="5">
        <v>902161</v>
      </c>
      <c r="D24" s="33">
        <v>1151545</v>
      </c>
      <c r="E24" s="2" t="s">
        <v>14</v>
      </c>
      <c r="F24" s="2" t="s">
        <v>18</v>
      </c>
      <c r="G24" s="2" t="s">
        <v>64</v>
      </c>
      <c r="H24" s="3">
        <f t="shared" si="0"/>
        <v>118879.88235294117</v>
      </c>
      <c r="I24" s="3">
        <v>0</v>
      </c>
      <c r="J24" s="3">
        <v>10104.790000000001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28"/>
      <c r="Q24" s="28"/>
      <c r="BU24" s="3"/>
    </row>
    <row r="25" spans="1:190" ht="14.25" customHeight="1" x14ac:dyDescent="0.3">
      <c r="A25" s="2">
        <v>423</v>
      </c>
      <c r="B25" s="1" t="s">
        <v>35</v>
      </c>
      <c r="C25" s="5">
        <v>807231</v>
      </c>
      <c r="D25" s="33">
        <v>1151527</v>
      </c>
      <c r="E25" s="2" t="s">
        <v>86</v>
      </c>
      <c r="F25" s="2" t="s">
        <v>87</v>
      </c>
      <c r="G25" s="2" t="s">
        <v>88</v>
      </c>
      <c r="H25" s="3">
        <f t="shared" si="0"/>
        <v>69835.411764705874</v>
      </c>
      <c r="I25" s="3">
        <v>0</v>
      </c>
      <c r="J25" s="3">
        <v>5936.01</v>
      </c>
      <c r="K25" s="3">
        <v>0</v>
      </c>
      <c r="L25" s="3">
        <v>0</v>
      </c>
      <c r="M25" s="3">
        <v>0</v>
      </c>
      <c r="N25" s="3">
        <v>0</v>
      </c>
      <c r="O25" s="6">
        <v>0</v>
      </c>
      <c r="P25" s="28"/>
      <c r="Q25" s="28"/>
      <c r="BU25" s="3"/>
    </row>
    <row r="26" spans="1:190" ht="14.25" customHeight="1" x14ac:dyDescent="0.3">
      <c r="A26" s="2">
        <v>423</v>
      </c>
      <c r="B26" s="1" t="s">
        <v>35</v>
      </c>
      <c r="C26" s="58">
        <v>1811021</v>
      </c>
      <c r="D26" s="33">
        <v>1155707</v>
      </c>
      <c r="E26" s="2" t="s">
        <v>172</v>
      </c>
      <c r="F26" s="2" t="s">
        <v>171</v>
      </c>
      <c r="G26" s="2" t="s">
        <v>170</v>
      </c>
      <c r="H26" s="3">
        <f t="shared" si="0"/>
        <v>80655.411764705874</v>
      </c>
      <c r="I26" s="3">
        <v>0</v>
      </c>
      <c r="J26" s="3">
        <v>6855.71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28"/>
      <c r="Q26" s="28"/>
      <c r="BU26" s="3"/>
    </row>
    <row r="27" spans="1:190" ht="14.25" customHeight="1" x14ac:dyDescent="0.3">
      <c r="A27" s="2">
        <v>423</v>
      </c>
      <c r="B27" s="1" t="s">
        <v>35</v>
      </c>
      <c r="C27" s="58">
        <v>1802098</v>
      </c>
      <c r="D27" s="33">
        <v>1153190</v>
      </c>
      <c r="E27" s="2" t="s">
        <v>175</v>
      </c>
      <c r="F27" s="2" t="s">
        <v>174</v>
      </c>
      <c r="G27" s="2" t="s">
        <v>173</v>
      </c>
      <c r="H27" s="3">
        <f t="shared" si="0"/>
        <v>95933.058823529413</v>
      </c>
      <c r="I27" s="3">
        <v>0</v>
      </c>
      <c r="J27" s="3">
        <v>8154.31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28"/>
      <c r="Q27" s="28"/>
      <c r="BU27" s="3"/>
    </row>
    <row r="28" spans="1:190" ht="14.25" customHeight="1" x14ac:dyDescent="0.3">
      <c r="A28" s="2">
        <v>423</v>
      </c>
      <c r="B28" s="1" t="s">
        <v>35</v>
      </c>
      <c r="C28" s="2">
        <v>2204035</v>
      </c>
      <c r="D28" s="1">
        <v>1170486</v>
      </c>
      <c r="E28" s="2" t="s">
        <v>180</v>
      </c>
      <c r="F28" s="3" t="s">
        <v>39</v>
      </c>
      <c r="G28" s="3" t="s">
        <v>183</v>
      </c>
      <c r="H28" s="3">
        <f t="shared" si="0"/>
        <v>62955.764705882342</v>
      </c>
      <c r="I28" s="1">
        <v>0</v>
      </c>
      <c r="J28" s="3">
        <v>5351.24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28"/>
      <c r="Q28" s="28"/>
      <c r="BU28" s="3"/>
    </row>
    <row r="29" spans="1:190" ht="14.25" customHeight="1" x14ac:dyDescent="0.3">
      <c r="A29" s="2">
        <v>423</v>
      </c>
      <c r="B29" s="1" t="s">
        <v>35</v>
      </c>
      <c r="C29" s="2">
        <v>2204042</v>
      </c>
      <c r="D29" s="1">
        <v>1170487</v>
      </c>
      <c r="E29" s="2" t="s">
        <v>181</v>
      </c>
      <c r="F29" s="3" t="s">
        <v>182</v>
      </c>
      <c r="G29" s="3" t="s">
        <v>184</v>
      </c>
      <c r="H29" s="3">
        <f t="shared" si="0"/>
        <v>62955.764705882342</v>
      </c>
      <c r="I29" s="1">
        <v>0</v>
      </c>
      <c r="J29" s="3">
        <v>5351.24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8"/>
      <c r="Q29" s="28"/>
      <c r="BU29" s="3"/>
    </row>
    <row r="30" spans="1:190" ht="14.25" customHeight="1" x14ac:dyDescent="0.3">
      <c r="A30" s="2">
        <v>423</v>
      </c>
      <c r="B30" s="1" t="s">
        <v>35</v>
      </c>
      <c r="C30">
        <v>2207035</v>
      </c>
      <c r="D30" s="1">
        <v>1170689</v>
      </c>
      <c r="E30" t="s">
        <v>187</v>
      </c>
      <c r="F30" t="s">
        <v>186</v>
      </c>
      <c r="G30" t="s">
        <v>195</v>
      </c>
      <c r="H30" s="3">
        <f t="shared" si="0"/>
        <v>70621.647058823524</v>
      </c>
      <c r="I30" s="1">
        <v>0</v>
      </c>
      <c r="J30" s="3">
        <v>6002.84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28"/>
      <c r="Q30" s="28"/>
      <c r="BU30" s="3"/>
    </row>
    <row r="31" spans="1:190" ht="14.25" customHeight="1" x14ac:dyDescent="0.3">
      <c r="A31" s="2">
        <v>423</v>
      </c>
      <c r="B31" s="1" t="s">
        <v>35</v>
      </c>
      <c r="C31">
        <v>1810021</v>
      </c>
      <c r="D31" s="1">
        <v>1170690</v>
      </c>
      <c r="E31" t="s">
        <v>192</v>
      </c>
      <c r="F31" t="s">
        <v>191</v>
      </c>
      <c r="G31" t="s">
        <v>196</v>
      </c>
      <c r="H31" s="3">
        <f t="shared" si="0"/>
        <v>70570.705882352937</v>
      </c>
      <c r="I31" s="1">
        <v>0</v>
      </c>
      <c r="J31" s="3">
        <v>5998.51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28"/>
      <c r="Q31" s="28"/>
      <c r="BU31" s="3"/>
    </row>
    <row r="32" spans="1:190" ht="14.25" customHeight="1" x14ac:dyDescent="0.3">
      <c r="A32" s="2">
        <v>423</v>
      </c>
      <c r="B32" s="1" t="s">
        <v>35</v>
      </c>
      <c r="C32" s="5">
        <v>303014</v>
      </c>
      <c r="D32" s="33">
        <v>1151519</v>
      </c>
      <c r="E32" s="29" t="s">
        <v>55</v>
      </c>
      <c r="F32" s="1" t="s">
        <v>29</v>
      </c>
      <c r="G32" s="2" t="s">
        <v>56</v>
      </c>
      <c r="H32" s="3">
        <v>262317.34000000003</v>
      </c>
      <c r="I32" s="3">
        <v>0</v>
      </c>
      <c r="J32" s="3">
        <v>22296.9</v>
      </c>
      <c r="K32" s="3">
        <v>0</v>
      </c>
      <c r="L32" s="3">
        <v>0</v>
      </c>
      <c r="M32" s="3">
        <v>0</v>
      </c>
      <c r="N32" s="3">
        <v>0</v>
      </c>
      <c r="O32" s="6">
        <v>0</v>
      </c>
      <c r="P32" s="28"/>
      <c r="Q32" s="28"/>
      <c r="S32" s="9"/>
      <c r="T32" s="30"/>
      <c r="U32" s="30"/>
      <c r="V32" s="31"/>
      <c r="W32" s="32"/>
      <c r="X32" s="33"/>
      <c r="Y32" s="32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3"/>
      <c r="DJ32" s="33"/>
      <c r="GH32" s="3"/>
    </row>
    <row r="33" spans="1:190" ht="14.25" customHeight="1" x14ac:dyDescent="0.3">
      <c r="A33" s="2">
        <v>423</v>
      </c>
      <c r="B33" s="1" t="s">
        <v>35</v>
      </c>
      <c r="C33" s="37">
        <v>1612021</v>
      </c>
      <c r="D33" s="37">
        <v>1153088</v>
      </c>
      <c r="E33" s="38" t="s">
        <v>126</v>
      </c>
      <c r="F33" s="38" t="s">
        <v>125</v>
      </c>
      <c r="G33" s="1" t="s">
        <v>124</v>
      </c>
      <c r="H33" s="3">
        <v>399718.73</v>
      </c>
      <c r="I33" s="3">
        <v>0</v>
      </c>
      <c r="J33" s="3">
        <v>33976.230000000003</v>
      </c>
      <c r="K33" s="3">
        <v>0</v>
      </c>
      <c r="L33" s="3">
        <v>0</v>
      </c>
      <c r="M33" s="3">
        <v>0</v>
      </c>
      <c r="N33" s="3">
        <v>0</v>
      </c>
      <c r="O33" s="6">
        <v>0</v>
      </c>
      <c r="P33" s="28"/>
      <c r="Q33" s="28"/>
      <c r="R33" s="28"/>
      <c r="BV33" s="3"/>
    </row>
    <row r="34" spans="1:190" ht="14.25" customHeight="1" x14ac:dyDescent="0.3">
      <c r="A34" s="2">
        <v>423</v>
      </c>
      <c r="B34" s="1" t="s">
        <v>35</v>
      </c>
      <c r="C34" s="17">
        <v>904217</v>
      </c>
      <c r="D34" s="33">
        <v>1151457</v>
      </c>
      <c r="E34" s="13" t="s">
        <v>14</v>
      </c>
      <c r="F34" s="16" t="s">
        <v>47</v>
      </c>
      <c r="G34" s="16" t="s">
        <v>48</v>
      </c>
      <c r="H34" s="3">
        <v>224844.61</v>
      </c>
      <c r="I34" s="3">
        <v>0</v>
      </c>
      <c r="J34" s="3">
        <v>19111.63</v>
      </c>
      <c r="K34" s="3">
        <v>0</v>
      </c>
      <c r="L34" s="3">
        <v>0</v>
      </c>
      <c r="M34" s="3">
        <v>0</v>
      </c>
      <c r="N34" s="3">
        <v>0</v>
      </c>
      <c r="O34" s="6">
        <v>0</v>
      </c>
      <c r="P34" s="28"/>
      <c r="Q34" s="28"/>
      <c r="BQ34" s="3"/>
    </row>
    <row r="35" spans="1:190" ht="13.5" customHeight="1" x14ac:dyDescent="0.3">
      <c r="A35" s="2">
        <v>423</v>
      </c>
      <c r="B35" s="1" t="s">
        <v>35</v>
      </c>
      <c r="C35" s="5">
        <v>1711007</v>
      </c>
      <c r="D35" s="9">
        <v>1152502</v>
      </c>
      <c r="E35" s="1" t="s">
        <v>165</v>
      </c>
      <c r="F35" s="2" t="s">
        <v>163</v>
      </c>
      <c r="G35" s="1" t="s">
        <v>166</v>
      </c>
      <c r="H35" s="3">
        <v>181772.55</v>
      </c>
      <c r="I35" s="3">
        <v>0</v>
      </c>
      <c r="J35" s="3">
        <v>15450.69</v>
      </c>
      <c r="K35" s="3">
        <v>0</v>
      </c>
      <c r="L35" s="3">
        <v>0</v>
      </c>
      <c r="M35" s="3">
        <v>0</v>
      </c>
      <c r="N35" s="3">
        <v>0</v>
      </c>
      <c r="O35" s="6">
        <v>0</v>
      </c>
      <c r="BN35" s="3"/>
    </row>
    <row r="36" spans="1:190" ht="14.25" customHeight="1" x14ac:dyDescent="0.3">
      <c r="B36" s="13"/>
      <c r="C36" s="17"/>
      <c r="E36" s="16"/>
      <c r="F36" s="16"/>
      <c r="G36" s="16"/>
      <c r="P36" s="28"/>
      <c r="Q36" s="28"/>
      <c r="BU36" s="3"/>
    </row>
    <row r="37" spans="1:190" ht="14.25" customHeight="1" thickBot="1" x14ac:dyDescent="0.35">
      <c r="A37" s="14"/>
      <c r="B37" s="11"/>
      <c r="C37" s="15"/>
      <c r="D37" s="36"/>
      <c r="E37" s="14"/>
      <c r="F37" s="14"/>
      <c r="G37" s="14"/>
      <c r="H37" s="12">
        <f t="shared" ref="H37:O37" si="1">SUM(H2:H36)</f>
        <v>3971845.23</v>
      </c>
      <c r="I37" s="12">
        <f t="shared" si="1"/>
        <v>0</v>
      </c>
      <c r="J37" s="12">
        <f t="shared" si="1"/>
        <v>337606.76999999996</v>
      </c>
      <c r="K37" s="12">
        <f t="shared" si="1"/>
        <v>0</v>
      </c>
      <c r="L37" s="12">
        <f t="shared" si="1"/>
        <v>0</v>
      </c>
      <c r="M37" s="12">
        <f t="shared" si="1"/>
        <v>0</v>
      </c>
      <c r="N37" s="12">
        <f t="shared" si="1"/>
        <v>0</v>
      </c>
      <c r="O37" s="12">
        <f t="shared" si="1"/>
        <v>0</v>
      </c>
      <c r="BU37" s="3"/>
    </row>
    <row r="38" spans="1:190" ht="14.25" customHeight="1" thickTop="1" x14ac:dyDescent="0.3">
      <c r="B38" s="13"/>
      <c r="C38" s="17"/>
      <c r="E38" s="16"/>
      <c r="F38" s="16"/>
      <c r="G38" s="16"/>
      <c r="K38" s="1"/>
      <c r="L38" s="1"/>
      <c r="M38" s="3">
        <v>0</v>
      </c>
      <c r="N38" s="3">
        <v>0</v>
      </c>
      <c r="O38" s="6">
        <v>0</v>
      </c>
      <c r="P38" s="28"/>
      <c r="Q38" s="28"/>
      <c r="BU38" s="3"/>
    </row>
    <row r="39" spans="1:190" ht="14.25" customHeight="1" x14ac:dyDescent="0.3">
      <c r="C39" s="1"/>
      <c r="D39" s="1"/>
      <c r="I39" s="1"/>
      <c r="BU39" s="3"/>
    </row>
    <row r="40" spans="1:190" ht="14.25" customHeight="1" x14ac:dyDescent="0.3">
      <c r="A40" s="2" t="s">
        <v>150</v>
      </c>
      <c r="C40" s="1"/>
      <c r="D40" s="1"/>
      <c r="I40" s="1"/>
      <c r="BU40" s="3"/>
    </row>
    <row r="41" spans="1:190" ht="13.5" customHeight="1" x14ac:dyDescent="0.3">
      <c r="E41" s="29"/>
      <c r="P41" s="28"/>
      <c r="Q41" s="28"/>
      <c r="S41" s="9"/>
      <c r="T41" s="30"/>
      <c r="U41" s="30"/>
      <c r="V41" s="31"/>
      <c r="W41" s="32"/>
      <c r="X41" s="33"/>
      <c r="Y41" s="32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3"/>
      <c r="DJ41" s="33"/>
      <c r="GH41" s="3"/>
    </row>
    <row r="43" spans="1:190" ht="14.25" customHeight="1" x14ac:dyDescent="0.3">
      <c r="A43" s="2">
        <v>423</v>
      </c>
      <c r="B43" s="1" t="s">
        <v>35</v>
      </c>
      <c r="C43" s="61">
        <v>2201028</v>
      </c>
      <c r="D43" s="59">
        <v>1170344</v>
      </c>
      <c r="E43" s="21" t="s">
        <v>176</v>
      </c>
      <c r="F43" s="21" t="s">
        <v>177</v>
      </c>
      <c r="G43" s="52" t="s">
        <v>179</v>
      </c>
      <c r="H43" s="3" t="e">
        <f>VLOOKUP(C43,'[7]Feb 2022'!$B$2:$G$5,4,FALSE)</f>
        <v>#N/A</v>
      </c>
      <c r="I43" s="3">
        <v>0</v>
      </c>
      <c r="J43" s="3" t="e">
        <f>VLOOKUP(C43,'[7]Feb 2022'!$B$2:$G$5,6,FALSE)</f>
        <v>#N/A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8"/>
      <c r="Q43" s="28"/>
      <c r="BU43" s="3"/>
    </row>
    <row r="44" spans="1:190" ht="14.25" customHeight="1" x14ac:dyDescent="0.3">
      <c r="C44"/>
      <c r="D44" s="1"/>
      <c r="E44"/>
      <c r="F44"/>
      <c r="G44"/>
      <c r="I44" s="1"/>
      <c r="O44" s="3"/>
      <c r="P44" s="28"/>
      <c r="Q44" s="28"/>
      <c r="BU44" s="3"/>
    </row>
    <row r="45" spans="1:190" ht="14.25" customHeight="1" x14ac:dyDescent="0.3">
      <c r="A45" s="2">
        <v>423</v>
      </c>
      <c r="B45" s="1" t="s">
        <v>35</v>
      </c>
      <c r="C45" s="58">
        <v>811518</v>
      </c>
      <c r="D45" s="33">
        <v>1153192</v>
      </c>
      <c r="E45" s="2" t="s">
        <v>169</v>
      </c>
      <c r="F45" s="2" t="s">
        <v>168</v>
      </c>
      <c r="G45" s="2" t="s">
        <v>167</v>
      </c>
      <c r="H45" s="3" t="e">
        <f>VLOOKUP(C45,'[9]Jul 2022'!$B$2:$G$5,4,FALSE)</f>
        <v>#N/A</v>
      </c>
      <c r="I45" s="3">
        <v>0</v>
      </c>
      <c r="J45" s="3" t="e">
        <f>VLOOKUP(C45,'[9]Jul 2022'!$B$2:$G$5,6,FALSE)</f>
        <v>#N/A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28"/>
      <c r="Q45" s="28"/>
      <c r="BU45" s="3"/>
    </row>
    <row r="48" spans="1:190" ht="14.25" customHeight="1" x14ac:dyDescent="0.3">
      <c r="A48" s="2">
        <v>423</v>
      </c>
      <c r="B48" s="1" t="s">
        <v>35</v>
      </c>
      <c r="C48" s="5">
        <v>1212042</v>
      </c>
      <c r="D48" s="33">
        <v>1151931</v>
      </c>
      <c r="E48" s="2" t="s">
        <v>115</v>
      </c>
      <c r="F48" s="2" t="s">
        <v>116</v>
      </c>
      <c r="G48" s="2" t="s">
        <v>117</v>
      </c>
      <c r="H48" s="3">
        <v>0</v>
      </c>
      <c r="I48" s="3">
        <v>0</v>
      </c>
      <c r="J48" s="3" t="e">
        <f>VLOOKUP(C48,[6]Pension!$B$3:$L$30,11,FALSE)</f>
        <v>#N/A</v>
      </c>
      <c r="K48" s="3">
        <v>0</v>
      </c>
      <c r="L48" s="3">
        <v>0</v>
      </c>
      <c r="M48" s="3">
        <v>0</v>
      </c>
      <c r="N48" s="3">
        <v>0</v>
      </c>
      <c r="O48" s="6">
        <v>0</v>
      </c>
      <c r="P48" s="28"/>
      <c r="Q48" s="28"/>
      <c r="BU48" s="3"/>
    </row>
    <row r="50" spans="1:73" ht="14.25" customHeight="1" x14ac:dyDescent="0.3">
      <c r="A50" s="2">
        <v>423</v>
      </c>
      <c r="B50" s="1" t="s">
        <v>35</v>
      </c>
      <c r="C50" s="5">
        <v>1907035</v>
      </c>
      <c r="D50" s="33">
        <v>1163060</v>
      </c>
      <c r="E50" s="2" t="s">
        <v>153</v>
      </c>
      <c r="F50" s="2" t="s">
        <v>151</v>
      </c>
      <c r="G50" s="2" t="s">
        <v>152</v>
      </c>
      <c r="H50" s="3">
        <v>0</v>
      </c>
      <c r="I50" s="3">
        <v>0</v>
      </c>
      <c r="J50" s="3" t="e">
        <f>VLOOKUP(C50,[5]Pension!$B$2:$L$29,11,FALSE)</f>
        <v>#N/A</v>
      </c>
      <c r="K50" s="3">
        <v>0</v>
      </c>
      <c r="L50" s="3">
        <v>0</v>
      </c>
      <c r="M50" s="3">
        <v>0</v>
      </c>
      <c r="N50" s="3">
        <v>0</v>
      </c>
      <c r="O50" s="6">
        <v>0</v>
      </c>
      <c r="P50" s="28"/>
      <c r="Q50" s="28"/>
      <c r="BU50" s="3"/>
    </row>
    <row r="52" spans="1:73" x14ac:dyDescent="0.3">
      <c r="A52" s="2">
        <v>423</v>
      </c>
      <c r="B52" s="1" t="s">
        <v>35</v>
      </c>
      <c r="C52" s="5">
        <v>410154</v>
      </c>
      <c r="D52" s="33">
        <v>1156625</v>
      </c>
      <c r="E52" s="2" t="s">
        <v>118</v>
      </c>
      <c r="F52" s="2" t="s">
        <v>119</v>
      </c>
      <c r="G52" s="2" t="s">
        <v>120</v>
      </c>
      <c r="H52" s="3" t="e">
        <f>VLOOKUP(C52,[4]Pension!$A$10:$N$36,11,FALSE)</f>
        <v>#N/A</v>
      </c>
      <c r="I52" s="3" t="e">
        <f>VLOOKUP(C52,[4]Pension!$A$10:$N$36,12,FALSE)</f>
        <v>#N/A</v>
      </c>
      <c r="J52" s="3" t="e">
        <f>VLOOKUP(C52,[4]Pension!$A$10:$N$36,13,FALSE)</f>
        <v>#N/A</v>
      </c>
      <c r="K52" s="3" t="e">
        <f>VLOOKUP(C52,[4]Pension!$A$10:$N$36,14,FALSE)</f>
        <v>#N/A</v>
      </c>
      <c r="L52" s="3">
        <v>0</v>
      </c>
      <c r="M52" s="3">
        <v>0</v>
      </c>
      <c r="N52" s="3">
        <v>0</v>
      </c>
      <c r="O52" s="6">
        <v>0</v>
      </c>
      <c r="P52" s="28"/>
      <c r="Q52" s="28"/>
      <c r="BU52" s="3"/>
    </row>
    <row r="53" spans="1:73" x14ac:dyDescent="0.3">
      <c r="A53" s="2">
        <v>423</v>
      </c>
      <c r="B53" s="1" t="s">
        <v>35</v>
      </c>
      <c r="C53" s="5">
        <v>504021</v>
      </c>
      <c r="D53" s="33">
        <v>1151548</v>
      </c>
      <c r="E53" s="2" t="s">
        <v>42</v>
      </c>
      <c r="F53" s="2" t="s">
        <v>33</v>
      </c>
      <c r="G53" s="2" t="s">
        <v>43</v>
      </c>
      <c r="H53" s="3" t="e">
        <f>VLOOKUP(C53,[4]Pension!$A$10:$N$36,11,FALSE)</f>
        <v>#N/A</v>
      </c>
      <c r="I53" s="3" t="e">
        <f>VLOOKUP(C53,[4]Pension!$A$10:$N$36,12,FALSE)</f>
        <v>#N/A</v>
      </c>
      <c r="J53" s="3" t="e">
        <f>VLOOKUP(C53,[4]Pension!$A$10:$N$36,13,FALSE)</f>
        <v>#N/A</v>
      </c>
      <c r="K53" s="3" t="e">
        <f>VLOOKUP(C53,[4]Pension!$A$10:$N$36,14,FALSE)</f>
        <v>#N/A</v>
      </c>
      <c r="L53" s="3">
        <v>0</v>
      </c>
      <c r="M53" s="3">
        <v>0</v>
      </c>
      <c r="N53" s="3">
        <v>0</v>
      </c>
      <c r="O53" s="6">
        <v>0</v>
      </c>
      <c r="P53" s="28"/>
      <c r="Q53" s="28"/>
      <c r="BU53" s="3"/>
    </row>
    <row r="55" spans="1:73" x14ac:dyDescent="0.3">
      <c r="A55" s="2">
        <v>423</v>
      </c>
      <c r="B55" s="1" t="s">
        <v>35</v>
      </c>
      <c r="C55" s="5">
        <v>706252</v>
      </c>
      <c r="D55" s="33">
        <v>1151547</v>
      </c>
      <c r="E55" s="2" t="s">
        <v>65</v>
      </c>
      <c r="F55" s="2" t="s">
        <v>39</v>
      </c>
      <c r="G55" s="2" t="s">
        <v>66</v>
      </c>
      <c r="H55" s="3" t="e">
        <f>VLOOKUP(C55,'[8]input checking'!$B$13:$M$41,11,FALSE)</f>
        <v>#N/A</v>
      </c>
      <c r="I55" s="3">
        <v>0</v>
      </c>
      <c r="J55" s="3" t="e">
        <f>VLOOKUP(C55,'[8]input checking'!$B$13:$M$41,12,FALSE)</f>
        <v>#N/A</v>
      </c>
      <c r="K55" s="3">
        <v>0</v>
      </c>
      <c r="L55" s="3">
        <v>0</v>
      </c>
      <c r="M55" s="3">
        <v>0</v>
      </c>
      <c r="N55" s="3">
        <v>0</v>
      </c>
      <c r="O55" s="6">
        <v>0</v>
      </c>
      <c r="P55" s="28"/>
      <c r="Q55" s="28"/>
      <c r="BU55" s="3"/>
    </row>
  </sheetData>
  <conditionalFormatting sqref="E55">
    <cfRule type="duplicateValues" dxfId="33" priority="15" stopIfTrue="1"/>
  </conditionalFormatting>
  <conditionalFormatting sqref="F55">
    <cfRule type="duplicateValues" dxfId="32" priority="16" stopIfTrue="1"/>
  </conditionalFormatting>
  <conditionalFormatting sqref="D21">
    <cfRule type="duplicateValues" dxfId="31" priority="13" stopIfTrue="1"/>
  </conditionalFormatting>
  <conditionalFormatting sqref="C21">
    <cfRule type="duplicateValues" dxfId="30" priority="12" stopIfTrue="1"/>
  </conditionalFormatting>
  <conditionalFormatting sqref="C21">
    <cfRule type="duplicateValues" dxfId="29" priority="14" stopIfTrue="1"/>
  </conditionalFormatting>
  <conditionalFormatting sqref="D55 C24:D24">
    <cfRule type="duplicateValues" dxfId="28" priority="17"/>
  </conditionalFormatting>
  <conditionalFormatting sqref="D36:D38 D2:D20 D25:D27 D56:D65539 D32:D34 D41:D43 D45:D54">
    <cfRule type="duplicateValues" dxfId="27" priority="18" stopIfTrue="1"/>
  </conditionalFormatting>
  <conditionalFormatting sqref="C36:C38 C2:C20 C25:C27 C56:C65539 C32:C34 C41:C43 C45:C54">
    <cfRule type="duplicateValues" dxfId="26" priority="19" stopIfTrue="1"/>
  </conditionalFormatting>
  <conditionalFormatting sqref="C32:C34 C2:C20 C36:C38 C42 C46:C54 C56:C65539">
    <cfRule type="duplicateValues" dxfId="25" priority="20" stopIfTrue="1"/>
  </conditionalFormatting>
  <conditionalFormatting sqref="C23">
    <cfRule type="duplicateValues" dxfId="24" priority="7" stopIfTrue="1"/>
  </conditionalFormatting>
  <conditionalFormatting sqref="E23">
    <cfRule type="duplicateValues" dxfId="23" priority="8" stopIfTrue="1"/>
  </conditionalFormatting>
  <conditionalFormatting sqref="F23">
    <cfRule type="duplicateValues" dxfId="22" priority="9" stopIfTrue="1"/>
  </conditionalFormatting>
  <conditionalFormatting sqref="F23">
    <cfRule type="duplicateValues" dxfId="21" priority="10" stopIfTrue="1"/>
  </conditionalFormatting>
  <conditionalFormatting sqref="G23">
    <cfRule type="duplicateValues" dxfId="20" priority="11" stopIfTrue="1"/>
  </conditionalFormatting>
  <conditionalFormatting sqref="C35">
    <cfRule type="duplicateValues" dxfId="19" priority="2" stopIfTrue="1"/>
  </conditionalFormatting>
  <conditionalFormatting sqref="E35">
    <cfRule type="duplicateValues" dxfId="18" priority="3" stopIfTrue="1"/>
  </conditionalFormatting>
  <conditionalFormatting sqref="F35">
    <cfRule type="duplicateValues" dxfId="17" priority="4" stopIfTrue="1"/>
  </conditionalFormatting>
  <conditionalFormatting sqref="F35">
    <cfRule type="duplicateValues" dxfId="16" priority="5" stopIfTrue="1"/>
  </conditionalFormatting>
  <conditionalFormatting sqref="G35">
    <cfRule type="duplicateValues" dxfId="15" priority="6" stopIfTrue="1"/>
  </conditionalFormatting>
  <conditionalFormatting sqref="G45 G25:G27">
    <cfRule type="duplicateValues" dxfId="14" priority="21" stopIfTrue="1"/>
  </conditionalFormatting>
  <conditionalFormatting sqref="E1">
    <cfRule type="duplicateValues" dxfId="13" priority="1" stopIfTrue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H23"/>
  <sheetViews>
    <sheetView tabSelected="1" workbookViewId="0">
      <selection activeCell="D3" sqref="D3"/>
    </sheetView>
  </sheetViews>
  <sheetFormatPr defaultColWidth="10.44140625" defaultRowHeight="13.8" x14ac:dyDescent="0.3"/>
  <cols>
    <col min="1" max="1" width="8.88671875" style="2" customWidth="1"/>
    <col min="2" max="2" width="22.33203125" style="1" customWidth="1"/>
    <col min="3" max="3" width="9.109375" style="5" customWidth="1"/>
    <col min="4" max="4" width="10.44140625" style="33" customWidth="1"/>
    <col min="5" max="5" width="17.33203125" style="1" customWidth="1"/>
    <col min="6" max="6" width="15.5546875" style="1" customWidth="1"/>
    <col min="7" max="7" width="14.6640625" style="2" customWidth="1"/>
    <col min="8" max="8" width="12.5546875" style="3" customWidth="1"/>
    <col min="9" max="9" width="11.88671875" style="3" customWidth="1"/>
    <col min="10" max="10" width="11.5546875" style="3" customWidth="1"/>
    <col min="11" max="14" width="10.44140625" style="3" customWidth="1"/>
    <col min="15" max="15" width="11.5546875" style="6" customWidth="1"/>
    <col min="16" max="16" width="14.44140625" style="1" bestFit="1" customWidth="1"/>
    <col min="17" max="16384" width="10.44140625" style="1"/>
  </cols>
  <sheetData>
    <row r="1" spans="1:190" s="4" customFormat="1" ht="41.4" x14ac:dyDescent="0.3">
      <c r="A1" s="10" t="s">
        <v>11</v>
      </c>
      <c r="B1" s="8" t="s">
        <v>10</v>
      </c>
      <c r="C1" s="10" t="s">
        <v>1</v>
      </c>
      <c r="D1" s="8" t="s">
        <v>2</v>
      </c>
      <c r="E1" s="8" t="s">
        <v>0</v>
      </c>
      <c r="F1" s="8" t="s">
        <v>3</v>
      </c>
      <c r="G1" s="8" t="s">
        <v>4</v>
      </c>
      <c r="H1" s="7" t="s">
        <v>20</v>
      </c>
      <c r="I1" s="7" t="s">
        <v>21</v>
      </c>
      <c r="J1" s="7" t="s">
        <v>22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</row>
    <row r="2" spans="1:190" x14ac:dyDescent="0.3">
      <c r="A2" s="2">
        <v>1001</v>
      </c>
      <c r="B2" s="1" t="s">
        <v>203</v>
      </c>
      <c r="C2" s="5">
        <v>1212</v>
      </c>
      <c r="D2" s="33">
        <v>4081</v>
      </c>
      <c r="E2" s="21" t="s">
        <v>180</v>
      </c>
      <c r="F2" s="21" t="s">
        <v>39</v>
      </c>
      <c r="G2" s="56" t="s">
        <v>183</v>
      </c>
      <c r="H2" s="3">
        <v>95931.76</v>
      </c>
      <c r="I2" s="3">
        <v>25000</v>
      </c>
      <c r="J2" s="3">
        <v>50000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28"/>
      <c r="Q2" s="28"/>
      <c r="BU2" s="3"/>
    </row>
    <row r="3" spans="1:190" ht="14.25" customHeight="1" x14ac:dyDescent="0.3">
      <c r="B3" s="13"/>
      <c r="C3" s="17"/>
      <c r="E3" s="16"/>
      <c r="F3" s="16"/>
      <c r="G3" s="16"/>
      <c r="P3" s="28"/>
      <c r="Q3" s="28"/>
      <c r="BU3" s="3"/>
    </row>
    <row r="4" spans="1:190" ht="14.25" customHeight="1" thickBot="1" x14ac:dyDescent="0.35">
      <c r="A4" s="14"/>
      <c r="B4" s="11"/>
      <c r="C4" s="15"/>
      <c r="D4" s="36"/>
      <c r="E4" s="14"/>
      <c r="F4" s="14"/>
      <c r="G4" s="14"/>
      <c r="H4" s="12">
        <f t="shared" ref="H4:O4" si="0">SUM(H2:H3)</f>
        <v>95931.76</v>
      </c>
      <c r="I4" s="12">
        <f t="shared" si="0"/>
        <v>25000</v>
      </c>
      <c r="J4" s="12">
        <f t="shared" si="0"/>
        <v>50000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2">
        <f t="shared" si="0"/>
        <v>0</v>
      </c>
      <c r="BU4" s="3"/>
    </row>
    <row r="5" spans="1:190" ht="14.25" customHeight="1" thickTop="1" x14ac:dyDescent="0.3">
      <c r="B5" s="13"/>
      <c r="C5" s="17"/>
      <c r="E5" s="16"/>
      <c r="F5" s="16"/>
      <c r="G5" s="16"/>
      <c r="K5" s="1"/>
      <c r="L5" s="1"/>
      <c r="M5" s="3">
        <v>0</v>
      </c>
      <c r="N5" s="3">
        <v>0</v>
      </c>
      <c r="O5" s="6">
        <v>0</v>
      </c>
      <c r="P5" s="28"/>
      <c r="Q5" s="28"/>
      <c r="BU5" s="3"/>
    </row>
    <row r="6" spans="1:190" ht="14.25" customHeight="1" x14ac:dyDescent="0.3">
      <c r="C6" s="1"/>
      <c r="D6" s="1"/>
      <c r="I6" s="1"/>
      <c r="BU6" s="3"/>
    </row>
    <row r="7" spans="1:190" ht="14.25" customHeight="1" x14ac:dyDescent="0.3">
      <c r="A7" s="2" t="s">
        <v>150</v>
      </c>
      <c r="C7" s="1"/>
      <c r="D7" s="1"/>
      <c r="I7" s="1"/>
      <c r="BU7" s="3"/>
    </row>
    <row r="8" spans="1:190" ht="13.5" customHeight="1" x14ac:dyDescent="0.3">
      <c r="E8" s="29"/>
      <c r="P8" s="28"/>
      <c r="Q8" s="28"/>
      <c r="S8" s="9"/>
      <c r="T8" s="30"/>
      <c r="U8" s="30"/>
      <c r="V8" s="31"/>
      <c r="W8" s="32"/>
      <c r="X8" s="33"/>
      <c r="Y8" s="32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3"/>
      <c r="DJ8" s="33"/>
      <c r="GH8" s="3"/>
    </row>
    <row r="10" spans="1:190" ht="14.25" customHeight="1" x14ac:dyDescent="0.3">
      <c r="A10" s="2">
        <v>423</v>
      </c>
      <c r="B10" s="1" t="s">
        <v>35</v>
      </c>
      <c r="C10" s="61">
        <v>2201028</v>
      </c>
      <c r="D10" s="59">
        <v>1170344</v>
      </c>
      <c r="E10" s="21" t="s">
        <v>176</v>
      </c>
      <c r="F10" s="21" t="s">
        <v>177</v>
      </c>
      <c r="G10" s="52" t="s">
        <v>179</v>
      </c>
      <c r="H10" s="3" t="e">
        <f>VLOOKUP(C10,'[7]Feb 2022'!$B$2:$G$5,4,FALSE)</f>
        <v>#N/A</v>
      </c>
      <c r="I10" s="3">
        <v>0</v>
      </c>
      <c r="J10" s="3" t="e">
        <f>VLOOKUP(C10,'[7]Feb 2022'!$B$2:$G$5,6,FALSE)</f>
        <v>#N/A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8"/>
      <c r="Q10" s="28"/>
      <c r="BU10" s="3"/>
    </row>
    <row r="11" spans="1:190" ht="14.25" customHeight="1" x14ac:dyDescent="0.3">
      <c r="A11" s="2">
        <v>423</v>
      </c>
      <c r="B11" s="1" t="s">
        <v>35</v>
      </c>
      <c r="C11" s="5">
        <v>1705007</v>
      </c>
      <c r="D11" s="33">
        <v>1151958</v>
      </c>
      <c r="E11" s="2" t="s">
        <v>34</v>
      </c>
      <c r="F11" s="2" t="s">
        <v>91</v>
      </c>
      <c r="G11" s="2" t="s">
        <v>200</v>
      </c>
      <c r="H11" s="3" t="e">
        <f>VLOOKUP(G11,[10]Sheet1!$H$7:$N$35,6,FALSE)</f>
        <v>#N/A</v>
      </c>
      <c r="I11" s="3">
        <v>0</v>
      </c>
      <c r="J11" s="3" t="e">
        <f>VLOOKUP(G11,[10]Sheet1!$H$7:$N$35,7,FALSE)</f>
        <v>#N/A</v>
      </c>
      <c r="K11" s="3">
        <v>0</v>
      </c>
      <c r="L11" s="3">
        <v>0</v>
      </c>
      <c r="M11" s="3">
        <v>0</v>
      </c>
      <c r="N11" s="3">
        <v>0</v>
      </c>
      <c r="O11" s="6">
        <v>0</v>
      </c>
      <c r="P11" s="28"/>
      <c r="Q11" s="28"/>
      <c r="R11" s="34"/>
      <c r="BS11" s="3"/>
    </row>
    <row r="12" spans="1:190" ht="14.25" customHeight="1" x14ac:dyDescent="0.3">
      <c r="C12"/>
      <c r="D12" s="1"/>
      <c r="E12"/>
      <c r="F12"/>
      <c r="G12"/>
      <c r="I12" s="1"/>
      <c r="O12" s="3"/>
      <c r="P12" s="28"/>
      <c r="Q12" s="28"/>
      <c r="BU12" s="3"/>
    </row>
    <row r="13" spans="1:190" ht="14.25" customHeight="1" x14ac:dyDescent="0.3">
      <c r="A13" s="2">
        <v>423</v>
      </c>
      <c r="B13" s="1" t="s">
        <v>35</v>
      </c>
      <c r="C13" s="58">
        <v>811518</v>
      </c>
      <c r="D13" s="33">
        <v>1153192</v>
      </c>
      <c r="E13" s="2" t="s">
        <v>169</v>
      </c>
      <c r="F13" s="2" t="s">
        <v>168</v>
      </c>
      <c r="G13" s="2" t="s">
        <v>167</v>
      </c>
      <c r="H13" s="3" t="e">
        <f>VLOOKUP(C13,'[9]Jul 2022'!$B$2:$G$5,4,FALSE)</f>
        <v>#N/A</v>
      </c>
      <c r="I13" s="3">
        <v>0</v>
      </c>
      <c r="J13" s="3" t="e">
        <f>VLOOKUP(C13,'[9]Jul 2022'!$B$2:$G$5,6,FALSE)</f>
        <v>#N/A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28"/>
      <c r="Q13" s="28"/>
      <c r="BU13" s="3"/>
    </row>
    <row r="16" spans="1:190" ht="14.25" customHeight="1" x14ac:dyDescent="0.3">
      <c r="A16" s="2">
        <v>423</v>
      </c>
      <c r="B16" s="1" t="s">
        <v>35</v>
      </c>
      <c r="C16" s="5">
        <v>1212042</v>
      </c>
      <c r="D16" s="33">
        <v>1151931</v>
      </c>
      <c r="E16" s="2" t="s">
        <v>115</v>
      </c>
      <c r="F16" s="2" t="s">
        <v>116</v>
      </c>
      <c r="G16" s="2" t="s">
        <v>201</v>
      </c>
      <c r="H16" s="3">
        <v>0</v>
      </c>
      <c r="I16" s="3">
        <v>0</v>
      </c>
      <c r="J16" s="3" t="e">
        <f>VLOOKUP(C16,[6]Pension!$B$3:$L$30,11,FALSE)</f>
        <v>#N/A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28"/>
      <c r="Q16" s="28"/>
      <c r="BU16" s="3"/>
    </row>
    <row r="18" spans="1:73" x14ac:dyDescent="0.3">
      <c r="A18" s="2">
        <v>423</v>
      </c>
      <c r="B18" s="1" t="s">
        <v>35</v>
      </c>
      <c r="C18" s="5">
        <v>1907035</v>
      </c>
      <c r="D18" s="33">
        <v>1163060</v>
      </c>
      <c r="E18" s="2" t="s">
        <v>153</v>
      </c>
      <c r="F18" s="2" t="s">
        <v>151</v>
      </c>
      <c r="G18" s="2" t="s">
        <v>202</v>
      </c>
      <c r="H18" s="3">
        <v>0</v>
      </c>
      <c r="I18" s="3">
        <v>0</v>
      </c>
      <c r="J18" s="3" t="e">
        <f>VLOOKUP(C18,[5]Pension!$B$2:$L$29,11,FALSE)</f>
        <v>#N/A</v>
      </c>
      <c r="K18" s="3">
        <v>0</v>
      </c>
      <c r="L18" s="3">
        <v>0</v>
      </c>
      <c r="M18" s="3">
        <v>0</v>
      </c>
      <c r="N18" s="3">
        <v>0</v>
      </c>
      <c r="O18" s="6">
        <v>0</v>
      </c>
      <c r="P18" s="28"/>
      <c r="Q18" s="28"/>
      <c r="BU18" s="3"/>
    </row>
    <row r="20" spans="1:73" x14ac:dyDescent="0.3">
      <c r="A20" s="2">
        <v>423</v>
      </c>
      <c r="B20" s="1" t="s">
        <v>35</v>
      </c>
      <c r="C20" s="5">
        <v>410154</v>
      </c>
      <c r="D20" s="33">
        <v>1156625</v>
      </c>
      <c r="E20" s="2" t="s">
        <v>118</v>
      </c>
      <c r="F20" s="2" t="s">
        <v>119</v>
      </c>
      <c r="G20" s="2" t="s">
        <v>197</v>
      </c>
      <c r="H20" s="3" t="e">
        <f>VLOOKUP(C20,[4]Pension!$A$10:$N$36,11,FALSE)</f>
        <v>#N/A</v>
      </c>
      <c r="I20" s="3" t="e">
        <f>VLOOKUP(C20,[4]Pension!$A$10:$N$36,12,FALSE)</f>
        <v>#N/A</v>
      </c>
      <c r="J20" s="3" t="e">
        <f>VLOOKUP(C20,[4]Pension!$A$10:$N$36,13,FALSE)</f>
        <v>#N/A</v>
      </c>
      <c r="K20" s="3" t="e">
        <f>VLOOKUP(C20,[4]Pension!$A$10:$N$36,14,FALSE)</f>
        <v>#N/A</v>
      </c>
      <c r="L20" s="3">
        <v>0</v>
      </c>
      <c r="M20" s="3">
        <v>0</v>
      </c>
      <c r="N20" s="3">
        <v>0</v>
      </c>
      <c r="O20" s="6">
        <v>0</v>
      </c>
      <c r="P20" s="28"/>
      <c r="Q20" s="28"/>
      <c r="BU20" s="3"/>
    </row>
    <row r="21" spans="1:73" x14ac:dyDescent="0.3">
      <c r="A21" s="2">
        <v>423</v>
      </c>
      <c r="B21" s="1" t="s">
        <v>35</v>
      </c>
      <c r="C21" s="5">
        <v>504021</v>
      </c>
      <c r="D21" s="33">
        <v>1151548</v>
      </c>
      <c r="E21" s="2" t="s">
        <v>42</v>
      </c>
      <c r="F21" s="2" t="s">
        <v>33</v>
      </c>
      <c r="G21" s="2" t="s">
        <v>198</v>
      </c>
      <c r="H21" s="3" t="e">
        <f>VLOOKUP(C21,[4]Pension!$A$10:$N$36,11,FALSE)</f>
        <v>#N/A</v>
      </c>
      <c r="I21" s="3" t="e">
        <f>VLOOKUP(C21,[4]Pension!$A$10:$N$36,12,FALSE)</f>
        <v>#N/A</v>
      </c>
      <c r="J21" s="3" t="e">
        <f>VLOOKUP(C21,[4]Pension!$A$10:$N$36,13,FALSE)</f>
        <v>#N/A</v>
      </c>
      <c r="K21" s="3" t="e">
        <f>VLOOKUP(C21,[4]Pension!$A$10:$N$36,14,FALSE)</f>
        <v>#N/A</v>
      </c>
      <c r="L21" s="3">
        <v>0</v>
      </c>
      <c r="M21" s="3">
        <v>0</v>
      </c>
      <c r="N21" s="3">
        <v>0</v>
      </c>
      <c r="O21" s="6">
        <v>0</v>
      </c>
      <c r="P21" s="28"/>
      <c r="Q21" s="28"/>
      <c r="BU21" s="3"/>
    </row>
    <row r="23" spans="1:73" x14ac:dyDescent="0.3">
      <c r="A23" s="2">
        <v>423</v>
      </c>
      <c r="B23" s="1" t="s">
        <v>35</v>
      </c>
      <c r="C23" s="5">
        <v>706252</v>
      </c>
      <c r="D23" s="33">
        <v>1151547</v>
      </c>
      <c r="E23" s="2" t="s">
        <v>65</v>
      </c>
      <c r="F23" s="2" t="s">
        <v>39</v>
      </c>
      <c r="G23" s="2" t="s">
        <v>199</v>
      </c>
      <c r="H23" s="3" t="e">
        <f>VLOOKUP(C23,'[8]input checking'!$B$13:$M$41,11,FALSE)</f>
        <v>#N/A</v>
      </c>
      <c r="I23" s="3">
        <v>0</v>
      </c>
      <c r="J23" s="3" t="e">
        <f>VLOOKUP(C23,'[8]input checking'!$B$13:$M$41,12,FALSE)</f>
        <v>#N/A</v>
      </c>
      <c r="K23" s="3">
        <v>0</v>
      </c>
      <c r="L23" s="3">
        <v>0</v>
      </c>
      <c r="M23" s="3">
        <v>0</v>
      </c>
      <c r="N23" s="3">
        <v>0</v>
      </c>
      <c r="O23" s="6">
        <v>0</v>
      </c>
      <c r="P23" s="28"/>
      <c r="Q23" s="28"/>
      <c r="BU23" s="3"/>
    </row>
  </sheetData>
  <conditionalFormatting sqref="E23">
    <cfRule type="duplicateValues" dxfId="12" priority="15" stopIfTrue="1"/>
  </conditionalFormatting>
  <conditionalFormatting sqref="F23">
    <cfRule type="duplicateValues" dxfId="11" priority="16" stopIfTrue="1"/>
  </conditionalFormatting>
  <conditionalFormatting sqref="D23">
    <cfRule type="duplicateValues" dxfId="10" priority="17"/>
  </conditionalFormatting>
  <conditionalFormatting sqref="D2:D5 D24:D65507 D8:D11 D13:D22">
    <cfRule type="duplicateValues" dxfId="9" priority="18" stopIfTrue="1"/>
  </conditionalFormatting>
  <conditionalFormatting sqref="C2:C5 C24:C65507 C8:C11 C13:C22">
    <cfRule type="duplicateValues" dxfId="8" priority="19" stopIfTrue="1"/>
  </conditionalFormatting>
  <conditionalFormatting sqref="C11 C2:C5 C9 C14:C22 C24:C65507">
    <cfRule type="duplicateValues" dxfId="7" priority="20" stopIfTrue="1"/>
  </conditionalFormatting>
  <conditionalFormatting sqref="G13">
    <cfRule type="duplicateValues" dxfId="6" priority="21" stopIfTrue="1"/>
  </conditionalFormatting>
  <conditionalFormatting sqref="E1">
    <cfRule type="duplicateValues" dxfId="5" priority="1" stopIfTrue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9"/>
  <sheetViews>
    <sheetView workbookViewId="0">
      <selection activeCell="G2" sqref="G2"/>
    </sheetView>
  </sheetViews>
  <sheetFormatPr defaultRowHeight="13.2" x14ac:dyDescent="0.25"/>
  <cols>
    <col min="1" max="1" width="20.109375" customWidth="1"/>
    <col min="2" max="2" width="22.5546875" bestFit="1" customWidth="1"/>
    <col min="3" max="3" width="10.33203125" customWidth="1"/>
    <col min="4" max="4" width="20.44140625" bestFit="1" customWidth="1"/>
    <col min="5" max="5" width="16.33203125" bestFit="1" customWidth="1"/>
    <col min="6" max="6" width="12.33203125" bestFit="1" customWidth="1"/>
    <col min="7" max="7" width="13.44140625" bestFit="1" customWidth="1"/>
    <col min="8" max="8" width="11.33203125" bestFit="1" customWidth="1"/>
    <col min="10" max="10" width="20.44140625" bestFit="1" customWidth="1"/>
    <col min="11" max="11" width="28.6640625" bestFit="1" customWidth="1"/>
  </cols>
  <sheetData>
    <row r="1" spans="1:15" ht="43.2" x14ac:dyDescent="0.25">
      <c r="A1" t="s">
        <v>93</v>
      </c>
      <c r="B1" t="s">
        <v>94</v>
      </c>
      <c r="C1" s="19" t="s">
        <v>95</v>
      </c>
      <c r="D1" t="s">
        <v>96</v>
      </c>
      <c r="E1" t="s">
        <v>0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5" ht="13.8" x14ac:dyDescent="0.3">
      <c r="A2" s="2">
        <v>1001</v>
      </c>
      <c r="B2" s="1" t="s">
        <v>203</v>
      </c>
      <c r="C2" s="21">
        <v>1</v>
      </c>
      <c r="D2" s="21">
        <v>2204035</v>
      </c>
      <c r="E2" s="21" t="s">
        <v>180</v>
      </c>
      <c r="F2" s="21" t="s">
        <v>39</v>
      </c>
      <c r="G2" s="56" t="s">
        <v>183</v>
      </c>
      <c r="H2" s="57">
        <v>35168</v>
      </c>
      <c r="I2" s="37" t="s">
        <v>12</v>
      </c>
      <c r="J2" s="22">
        <v>44652</v>
      </c>
      <c r="K2" s="22">
        <v>44652</v>
      </c>
    </row>
    <row r="3" spans="1:15" ht="13.8" x14ac:dyDescent="0.3">
      <c r="A3" s="2">
        <v>1001</v>
      </c>
      <c r="B3" s="1" t="s">
        <v>35</v>
      </c>
      <c r="C3" s="21">
        <v>1</v>
      </c>
      <c r="D3" s="21">
        <v>2204042</v>
      </c>
      <c r="E3" s="21" t="s">
        <v>181</v>
      </c>
      <c r="F3" s="21" t="s">
        <v>182</v>
      </c>
      <c r="G3" s="62" t="s">
        <v>184</v>
      </c>
      <c r="H3" s="57">
        <v>35537</v>
      </c>
      <c r="I3" s="51" t="s">
        <v>108</v>
      </c>
      <c r="J3" s="22">
        <v>44652</v>
      </c>
      <c r="K3" s="22">
        <v>44652</v>
      </c>
    </row>
    <row r="4" spans="1:15" ht="13.8" x14ac:dyDescent="0.3">
      <c r="A4" s="2"/>
      <c r="B4" s="1"/>
      <c r="C4" s="21"/>
      <c r="D4" s="21"/>
      <c r="E4" s="21"/>
      <c r="F4" s="21"/>
      <c r="G4" s="62"/>
      <c r="H4" s="57"/>
      <c r="I4" s="51"/>
      <c r="J4" s="22"/>
      <c r="K4" s="22"/>
    </row>
    <row r="5" spans="1:15" ht="13.8" x14ac:dyDescent="0.3">
      <c r="A5" s="2"/>
      <c r="B5" s="1"/>
      <c r="C5" s="21"/>
      <c r="D5" s="21"/>
      <c r="E5" s="21"/>
      <c r="F5" s="21"/>
      <c r="G5" s="62"/>
      <c r="H5" s="57"/>
      <c r="I5" s="51"/>
      <c r="J5" s="22"/>
      <c r="K5" s="22"/>
    </row>
    <row r="6" spans="1:15" ht="13.8" x14ac:dyDescent="0.3">
      <c r="A6" s="2">
        <v>423</v>
      </c>
      <c r="B6" s="1" t="s">
        <v>35</v>
      </c>
      <c r="C6" s="21">
        <v>1</v>
      </c>
      <c r="D6" s="21">
        <v>2201028</v>
      </c>
      <c r="E6" s="21" t="s">
        <v>176</v>
      </c>
      <c r="F6" s="21" t="s">
        <v>177</v>
      </c>
      <c r="G6" s="52" t="s">
        <v>179</v>
      </c>
      <c r="H6" s="57">
        <v>28871</v>
      </c>
      <c r="I6" s="21" t="s">
        <v>12</v>
      </c>
      <c r="J6" s="56">
        <v>44562</v>
      </c>
      <c r="K6" s="56">
        <v>44562</v>
      </c>
    </row>
    <row r="7" spans="1:15" ht="13.8" x14ac:dyDescent="0.3">
      <c r="A7" s="2"/>
      <c r="B7" s="1"/>
      <c r="C7" s="21"/>
      <c r="D7" s="21"/>
      <c r="E7" s="21"/>
      <c r="F7" s="21"/>
      <c r="G7" s="52"/>
      <c r="H7" s="57"/>
      <c r="I7" s="21"/>
      <c r="J7" s="56"/>
      <c r="K7" s="56"/>
    </row>
    <row r="8" spans="1:15" ht="14.4" x14ac:dyDescent="0.25">
      <c r="C8" s="19"/>
    </row>
    <row r="9" spans="1:15" ht="14.4" x14ac:dyDescent="0.3">
      <c r="A9" s="2">
        <v>423</v>
      </c>
      <c r="B9" s="20" t="s">
        <v>35</v>
      </c>
      <c r="C9" s="21">
        <v>1</v>
      </c>
      <c r="D9" s="41">
        <v>2002042</v>
      </c>
      <c r="E9" s="38" t="s">
        <v>143</v>
      </c>
      <c r="F9" s="38" t="s">
        <v>144</v>
      </c>
      <c r="G9" s="1" t="s">
        <v>145</v>
      </c>
      <c r="H9" s="39" t="s">
        <v>146</v>
      </c>
      <c r="I9" s="37" t="s">
        <v>12</v>
      </c>
      <c r="J9" s="40" t="s">
        <v>147</v>
      </c>
      <c r="K9" s="40" t="s">
        <v>147</v>
      </c>
    </row>
    <row r="10" spans="1:15" ht="14.4" x14ac:dyDescent="0.3">
      <c r="A10" s="2">
        <v>423</v>
      </c>
      <c r="B10" s="20" t="s">
        <v>35</v>
      </c>
      <c r="C10" s="21">
        <v>1</v>
      </c>
      <c r="D10" s="55">
        <v>1907035</v>
      </c>
      <c r="E10" s="50" t="s">
        <v>154</v>
      </c>
      <c r="F10" s="50" t="s">
        <v>151</v>
      </c>
      <c r="G10" s="52" t="s">
        <v>152</v>
      </c>
      <c r="H10" s="57">
        <v>34800</v>
      </c>
      <c r="I10" s="51" t="s">
        <v>108</v>
      </c>
      <c r="J10" s="56">
        <v>43922</v>
      </c>
      <c r="K10" s="56">
        <v>43922</v>
      </c>
      <c r="L10" s="50"/>
      <c r="M10" s="53"/>
      <c r="N10" s="54"/>
      <c r="O10" s="42"/>
    </row>
    <row r="11" spans="1:15" ht="14.4" x14ac:dyDescent="0.3">
      <c r="A11" s="2"/>
      <c r="B11" s="20"/>
      <c r="C11" s="21"/>
      <c r="H11" s="25"/>
      <c r="J11" s="26"/>
      <c r="K11" s="26"/>
    </row>
    <row r="12" spans="1:15" ht="14.4" x14ac:dyDescent="0.3">
      <c r="A12" s="2">
        <v>423</v>
      </c>
      <c r="B12" s="20" t="s">
        <v>35</v>
      </c>
      <c r="C12" s="21">
        <v>1</v>
      </c>
      <c r="D12">
        <v>1801028</v>
      </c>
      <c r="E12" t="s">
        <v>114</v>
      </c>
      <c r="F12" t="s">
        <v>92</v>
      </c>
      <c r="G12" t="s">
        <v>103</v>
      </c>
      <c r="H12" s="22" t="s">
        <v>104</v>
      </c>
      <c r="I12" t="s">
        <v>12</v>
      </c>
      <c r="J12" s="22">
        <v>43101</v>
      </c>
      <c r="K12" s="22">
        <v>43101</v>
      </c>
    </row>
    <row r="13" spans="1:15" ht="14.4" x14ac:dyDescent="0.3">
      <c r="A13" s="2">
        <v>423</v>
      </c>
      <c r="B13" s="20" t="s">
        <v>35</v>
      </c>
      <c r="C13" s="21">
        <v>1</v>
      </c>
      <c r="D13">
        <v>1802084</v>
      </c>
      <c r="E13" t="s">
        <v>105</v>
      </c>
      <c r="F13" s="21" t="s">
        <v>106</v>
      </c>
      <c r="G13" t="s">
        <v>112</v>
      </c>
      <c r="H13" s="22" t="s">
        <v>107</v>
      </c>
      <c r="I13" t="s">
        <v>108</v>
      </c>
      <c r="J13" s="22">
        <v>43132</v>
      </c>
      <c r="K13" s="22">
        <v>43132</v>
      </c>
    </row>
    <row r="14" spans="1:15" ht="14.4" x14ac:dyDescent="0.3">
      <c r="A14" s="2">
        <v>423</v>
      </c>
      <c r="B14" s="20" t="s">
        <v>35</v>
      </c>
      <c r="C14" s="21">
        <v>1</v>
      </c>
      <c r="D14" s="24">
        <v>1802091</v>
      </c>
      <c r="E14" s="20" t="s">
        <v>109</v>
      </c>
      <c r="F14" t="s">
        <v>110</v>
      </c>
      <c r="G14" s="23" t="s">
        <v>113</v>
      </c>
      <c r="H14" s="22" t="s">
        <v>111</v>
      </c>
      <c r="I14" t="s">
        <v>108</v>
      </c>
      <c r="J14" s="22">
        <v>43132</v>
      </c>
      <c r="K14" s="22">
        <v>43132</v>
      </c>
    </row>
    <row r="15" spans="1:15" ht="14.4" x14ac:dyDescent="0.3">
      <c r="G15" s="60">
        <v>44562</v>
      </c>
      <c r="H15" s="58" t="s">
        <v>178</v>
      </c>
      <c r="J15" s="22"/>
      <c r="K15" s="22"/>
    </row>
    <row r="16" spans="1:15" ht="14.4" x14ac:dyDescent="0.3">
      <c r="A16" s="2"/>
      <c r="B16" s="20"/>
      <c r="C16" s="21"/>
      <c r="D16">
        <f t="shared" ref="D16:D17" si="0">VALUE(E16)</f>
        <v>2207035</v>
      </c>
      <c r="E16" s="63" t="s">
        <v>185</v>
      </c>
      <c r="F16" s="63" t="s">
        <v>186</v>
      </c>
      <c r="G16" s="63" t="s">
        <v>187</v>
      </c>
      <c r="H16" s="64">
        <v>44743</v>
      </c>
      <c r="I16" s="63" t="s">
        <v>188</v>
      </c>
      <c r="J16" s="63" t="s">
        <v>189</v>
      </c>
      <c r="K16" s="64">
        <v>33837</v>
      </c>
      <c r="L16" s="63" t="s">
        <v>12</v>
      </c>
    </row>
    <row r="17" spans="2:12" ht="14.4" x14ac:dyDescent="0.3">
      <c r="B17" s="20"/>
      <c r="C17" s="21"/>
      <c r="D17">
        <f t="shared" si="0"/>
        <v>1810021</v>
      </c>
      <c r="E17" s="63" t="s">
        <v>190</v>
      </c>
      <c r="F17" s="63" t="s">
        <v>191</v>
      </c>
      <c r="G17" s="63" t="s">
        <v>192</v>
      </c>
      <c r="H17" s="64">
        <v>43374</v>
      </c>
      <c r="I17" s="63" t="s">
        <v>193</v>
      </c>
      <c r="J17" s="63" t="s">
        <v>194</v>
      </c>
      <c r="K17" s="64">
        <v>33197</v>
      </c>
      <c r="L17" s="63" t="s">
        <v>108</v>
      </c>
    </row>
    <row r="18" spans="2:12" ht="13.8" x14ac:dyDescent="0.3">
      <c r="J18" s="26"/>
      <c r="K18" s="26"/>
    </row>
    <row r="19" spans="2:12" ht="13.8" x14ac:dyDescent="0.3">
      <c r="J19" s="26"/>
      <c r="K19" s="26"/>
    </row>
  </sheetData>
  <conditionalFormatting sqref="D9">
    <cfRule type="duplicateValues" dxfId="4" priority="16"/>
  </conditionalFormatting>
  <conditionalFormatting sqref="E10">
    <cfRule type="duplicateValues" dxfId="3" priority="7" stopIfTrue="1"/>
  </conditionalFormatting>
  <conditionalFormatting sqref="F10">
    <cfRule type="duplicateValues" dxfId="2" priority="6" stopIfTrue="1"/>
  </conditionalFormatting>
  <conditionalFormatting sqref="E10">
    <cfRule type="duplicateValues" dxfId="1" priority="5" stopIfTrue="1"/>
  </conditionalFormatting>
  <conditionalFormatting sqref="G15">
    <cfRule type="duplicateValues" dxfId="0" priority="4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Dec-20</vt:lpstr>
      <vt:lpstr>Jan 2021</vt:lpstr>
      <vt:lpstr>Feb 2021</vt:lpstr>
      <vt:lpstr>Mar 2021</vt:lpstr>
      <vt:lpstr>Apr 2021</vt:lpstr>
      <vt:lpstr>May 2021</vt:lpstr>
      <vt:lpstr>Jun 21</vt:lpstr>
      <vt:lpstr>Jul 21</vt:lpstr>
      <vt:lpstr>Aug 21</vt:lpstr>
      <vt:lpstr>Sept 21</vt:lpstr>
      <vt:lpstr>Oct 21</vt:lpstr>
      <vt:lpstr>Nov 21</vt:lpstr>
      <vt:lpstr>Dec 21</vt:lpstr>
      <vt:lpstr>Jan 22</vt:lpstr>
      <vt:lpstr>Feb 22</vt:lpstr>
      <vt:lpstr>Mar 22</vt:lpstr>
      <vt:lpstr>Apr 22</vt:lpstr>
      <vt:lpstr>May 22</vt:lpstr>
      <vt:lpstr>Jun 22</vt:lpstr>
      <vt:lpstr>Jul 22</vt:lpstr>
      <vt:lpstr>Sep 22</vt:lpstr>
      <vt:lpstr>New Entrants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Guzani</dc:creator>
  <cp:lastModifiedBy>HP</cp:lastModifiedBy>
  <cp:revision>0</cp:revision>
  <cp:lastPrinted>2012-10-15T13:43:46Z</cp:lastPrinted>
  <dcterms:created xsi:type="dcterms:W3CDTF">2004-09-13T13:48:37Z</dcterms:created>
  <dcterms:modified xsi:type="dcterms:W3CDTF">2022-12-29T10:25:22Z</dcterms:modified>
</cp:coreProperties>
</file>