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/Users/jpreyesr/Documents/UNIANDES/SEMESTRE V/infracomp/CASOS/caso 3/"/>
    </mc:Choice>
  </mc:AlternateContent>
  <xr:revisionPtr revIDLastSave="0" documentId="13_ncr:1_{D6FDFCEB-B763-DE46-B039-FE7C0EAE207A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DATOS RECOPILADOS ESCENARI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" i="1" l="1"/>
  <c r="O155" i="1"/>
  <c r="O82" i="1"/>
  <c r="O41" i="1"/>
  <c r="O16" i="1"/>
  <c r="P155" i="1"/>
  <c r="Q155" i="1"/>
  <c r="R155" i="1"/>
  <c r="S155" i="1"/>
  <c r="P154" i="1"/>
  <c r="Q154" i="1"/>
  <c r="R154" i="1"/>
  <c r="S154" i="1"/>
  <c r="O154" i="1"/>
  <c r="P153" i="1"/>
  <c r="Q153" i="1"/>
  <c r="R153" i="1"/>
  <c r="S153" i="1"/>
  <c r="O153" i="1"/>
  <c r="P82" i="1"/>
  <c r="Q82" i="1"/>
  <c r="R82" i="1"/>
  <c r="S82" i="1"/>
  <c r="P81" i="1"/>
  <c r="Q81" i="1"/>
  <c r="R81" i="1"/>
  <c r="S81" i="1"/>
  <c r="O81" i="1"/>
  <c r="P80" i="1"/>
  <c r="Q80" i="1"/>
  <c r="R80" i="1"/>
  <c r="S80" i="1"/>
  <c r="O80" i="1"/>
  <c r="P41" i="1"/>
  <c r="Q41" i="1"/>
  <c r="R41" i="1"/>
  <c r="S41" i="1"/>
  <c r="P40" i="1"/>
  <c r="Q40" i="1"/>
  <c r="R40" i="1"/>
  <c r="S40" i="1"/>
  <c r="O40" i="1"/>
  <c r="P39" i="1"/>
  <c r="Q39" i="1"/>
  <c r="R39" i="1"/>
  <c r="S39" i="1"/>
  <c r="O39" i="1"/>
  <c r="P16" i="1"/>
  <c r="Q16" i="1"/>
  <c r="R16" i="1"/>
  <c r="S16" i="1"/>
  <c r="P15" i="1"/>
  <c r="Q15" i="1"/>
  <c r="R15" i="1"/>
  <c r="S15" i="1"/>
  <c r="O15" i="1"/>
  <c r="S14" i="1"/>
  <c r="P14" i="1"/>
  <c r="Q14" i="1"/>
  <c r="R14" i="1"/>
  <c r="O14" i="1"/>
  <c r="J44" i="1"/>
  <c r="X12" i="1" s="1"/>
  <c r="G44" i="1"/>
  <c r="H44" i="1"/>
  <c r="I44" i="1"/>
  <c r="W12" i="1" s="1"/>
  <c r="G43" i="1"/>
  <c r="H43" i="1"/>
  <c r="I43" i="1"/>
  <c r="W10" i="1" s="1"/>
  <c r="J43" i="1"/>
  <c r="X10" i="1" s="1"/>
  <c r="F43" i="1"/>
  <c r="G42" i="1"/>
  <c r="H42" i="1"/>
  <c r="I42" i="1"/>
  <c r="W11" i="1" s="1"/>
  <c r="J42" i="1"/>
  <c r="X11" i="1" s="1"/>
  <c r="F42" i="1"/>
  <c r="G41" i="1"/>
  <c r="X17" i="1" s="1"/>
  <c r="H41" i="1"/>
  <c r="Y17" i="1" s="1"/>
  <c r="I41" i="1"/>
  <c r="W9" i="1" s="1"/>
  <c r="J41" i="1"/>
  <c r="X9" i="1" s="1"/>
  <c r="F41" i="1"/>
  <c r="W17" i="1" s="1"/>
  <c r="P152" i="1"/>
  <c r="Q152" i="1"/>
  <c r="R152" i="1"/>
  <c r="Y9" i="1" s="1"/>
  <c r="S152" i="1"/>
  <c r="Z9" i="1" s="1"/>
  <c r="P79" i="1"/>
  <c r="Q79" i="1"/>
  <c r="R79" i="1"/>
  <c r="S79" i="1"/>
  <c r="P38" i="1"/>
  <c r="Q38" i="1"/>
  <c r="R38" i="1"/>
  <c r="S38" i="1"/>
  <c r="R13" i="1"/>
  <c r="P13" i="1"/>
  <c r="Q13" i="1"/>
  <c r="S13" i="1"/>
  <c r="O152" i="1"/>
  <c r="O79" i="1"/>
  <c r="O38" i="1"/>
  <c r="O13" i="1"/>
  <c r="Y18" i="1" l="1"/>
  <c r="W18" i="1"/>
  <c r="Y12" i="1"/>
  <c r="Y10" i="1"/>
  <c r="X18" i="1"/>
  <c r="Z11" i="1"/>
  <c r="Z10" i="1"/>
  <c r="Y11" i="1"/>
  <c r="Z12" i="1"/>
</calcChain>
</file>

<file path=xl/sharedStrings.xml><?xml version="1.0" encoding="utf-8"?>
<sst xmlns="http://schemas.openxmlformats.org/spreadsheetml/2006/main" count="78" uniqueCount="33">
  <si>
    <t>Consulta</t>
  </si>
  <si>
    <t>Delegados</t>
  </si>
  <si>
    <t>Cliente</t>
  </si>
  <si>
    <t>Media</t>
  </si>
  <si>
    <t>Desviacion</t>
  </si>
  <si>
    <t>Mediana</t>
  </si>
  <si>
    <t>Varianza</t>
  </si>
  <si>
    <t>Metrica</t>
  </si>
  <si>
    <t>Asimétrico Esc. 1</t>
  </si>
  <si>
    <t>Asimétrico Esc. 2</t>
  </si>
  <si>
    <t>Simétrico Esc. 1</t>
  </si>
  <si>
    <t>Desviacion Estd.</t>
  </si>
  <si>
    <t>Simétrico Esc. 2</t>
  </si>
  <si>
    <t>COMPARACION CIFRADO SIMÉTRICO Y ASIMÉTRICO (ms)</t>
  </si>
  <si>
    <t>ESCENARIO 1</t>
  </si>
  <si>
    <t>ESCENARIO 2 - 4 DELEGADOS Y CLIENTES</t>
  </si>
  <si>
    <t>ESCENARIO 2 - 16 DELEGADOS Y CLIENTES</t>
  </si>
  <si>
    <t>ESCENARIO 2 - 32 DELEGADOS Y CLIENTES</t>
  </si>
  <si>
    <t>ESCENARIO 2 - 64 DELEGADOS Y CLIENTES</t>
  </si>
  <si>
    <t>Tiempo Firma (ms)</t>
  </si>
  <si>
    <t>Tiempo cifrar (ms)</t>
  </si>
  <si>
    <t>Tiempo Verificacion (ms)</t>
  </si>
  <si>
    <t>Tiempo simetrico (ms)</t>
  </si>
  <si>
    <t>Tiempo asimetrico (ms)</t>
  </si>
  <si>
    <t>TIEMPOS DE CADA ESCENARIO (ms)</t>
  </si>
  <si>
    <t>Escenario 1</t>
  </si>
  <si>
    <t>Escenario 2</t>
  </si>
  <si>
    <t>Firmar</t>
  </si>
  <si>
    <t>Cifrar</t>
  </si>
  <si>
    <t>Verificación</t>
  </si>
  <si>
    <t>A continuación, se presenta la tabla de consultas del escenario 1 del caso, en donde se toman los diferentes tiempos para las 32 consultas solicitadas en el enunciado</t>
  </si>
  <si>
    <t>A continuación, se presentan las tablas de consultas del escenario 2 del caso. De arriba hacia abajo se encontrarán las tablas con cada uno de los numeros de delegados y clientes, 4, 16, 32 y 64 respectivamente</t>
  </si>
  <si>
    <t>A continuación, se encuentran las tablas y gráficas de análisis que se construyeron a partir de datos estadísticos que fueron extraídos de las pruebas realizadas.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</si>
</sst>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scheme val="minor"/>
    </font>
    <font>
      <b/>
      <u/>
      <sz val="11"/>
      <color theme="1"/>
      <name val="Aptos Narrow"/>
      <scheme val="minor"/>
    </font>
    <font>
      <i/>
      <sz val="11"/>
      <color theme="1"/>
      <name val="Aptos Narrow"/>
      <scheme val="minor"/>
    </font>
    <font>
      <b/>
      <u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15" xfId="0" applyFont="1" applyBorder="1"/>
    <xf numFmtId="0" fontId="2" fillId="0" borderId="12" xfId="0" applyFont="1" applyBorder="1"/>
    <xf numFmtId="0" fontId="2" fillId="0" borderId="18" xfId="0" applyFont="1" applyBorder="1"/>
    <xf numFmtId="0" fontId="2" fillId="0" borderId="5" xfId="0" applyFont="1" applyBorder="1"/>
    <xf numFmtId="0" fontId="1" fillId="0" borderId="6" xfId="0" applyFont="1" applyBorder="1"/>
    <xf numFmtId="0" fontId="0" fillId="0" borderId="7" xfId="0" applyFill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3" fillId="0" borderId="15" xfId="0" applyFont="1" applyBorder="1"/>
    <xf numFmtId="0" fontId="0" fillId="0" borderId="18" xfId="0" applyBorder="1"/>
    <xf numFmtId="0" fontId="2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5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5" fillId="2" borderId="5" xfId="0" applyFont="1" applyFill="1" applyBorder="1"/>
    <xf numFmtId="0" fontId="0" fillId="2" borderId="1" xfId="0" applyFill="1" applyBorder="1"/>
    <xf numFmtId="0" fontId="0" fillId="2" borderId="6" xfId="0" applyFill="1" applyBorder="1"/>
    <xf numFmtId="0" fontId="5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0" fillId="0" borderId="27" xfId="0" applyBorder="1"/>
    <xf numFmtId="0" fontId="1" fillId="0" borderId="27" xfId="0" applyFont="1" applyBorder="1"/>
    <xf numFmtId="0" fontId="5" fillId="3" borderId="21" xfId="0" applyFont="1" applyFill="1" applyBorder="1" applyAlignment="1">
      <alignment horizontal="center" wrapText="1"/>
    </xf>
    <xf numFmtId="0" fontId="5" fillId="3" borderId="19" xfId="0" applyFont="1" applyFill="1" applyBorder="1" applyAlignment="1">
      <alignment horizontal="center" wrapText="1"/>
    </xf>
    <xf numFmtId="0" fontId="5" fillId="3" borderId="20" xfId="0" applyFont="1" applyFill="1" applyBorder="1" applyAlignment="1">
      <alignment horizontal="center" wrapText="1"/>
    </xf>
    <xf numFmtId="0" fontId="5" fillId="3" borderId="17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3" borderId="23" xfId="0" applyFont="1" applyFill="1" applyBorder="1" applyAlignment="1">
      <alignment horizontal="center" wrapText="1"/>
    </xf>
    <xf numFmtId="0" fontId="5" fillId="3" borderId="24" xfId="0" applyFont="1" applyFill="1" applyBorder="1" applyAlignment="1">
      <alignment horizontal="center" wrapText="1"/>
    </xf>
    <xf numFmtId="0" fontId="5" fillId="3" borderId="25" xfId="0" applyFont="1" applyFill="1" applyBorder="1" applyAlignment="1">
      <alignment horizontal="center" wrapText="1"/>
    </xf>
    <xf numFmtId="0" fontId="5" fillId="3" borderId="2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Comparación Tiempos Firmar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'DATOS RECOPILADOS ESCENARIOS'!$V$17</c:f>
              <c:strCache>
                <c:ptCount val="1"/>
                <c:pt idx="0">
                  <c:v>Escenario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'DATOS RECOPILADOS ESCENARIOS'!$W$16:$Y$16</c:f>
              <c:strCache>
                <c:ptCount val="3"/>
                <c:pt idx="0">
                  <c:v>Firmar</c:v>
                </c:pt>
                <c:pt idx="1">
                  <c:v>Cifrar</c:v>
                </c:pt>
                <c:pt idx="2">
                  <c:v>Verificación</c:v>
                </c:pt>
              </c:strCache>
            </c:strRef>
          </c:cat>
          <c:val>
            <c:numRef>
              <c:f>'DATOS RECOPILADOS ESCENARIOS'!$W$17</c:f>
              <c:numCache>
                <c:formatCode>General</c:formatCode>
                <c:ptCount val="1"/>
                <c:pt idx="0">
                  <c:v>369849.09375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C9-B24C-9EAA-153FAA6DCA1E}"/>
            </c:ext>
          </c:extLst>
        </c:ser>
        <c:ser>
          <c:idx val="1"/>
          <c:order val="1"/>
          <c:tx>
            <c:strRef>
              <c:f>'DATOS RECOPILADOS ESCENARIOS'!$V$18</c:f>
              <c:strCache>
                <c:ptCount val="1"/>
                <c:pt idx="0">
                  <c:v>Escenario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'DATOS RECOPILADOS ESCENARIOS'!$W$16:$Y$16</c:f>
              <c:strCache>
                <c:ptCount val="3"/>
                <c:pt idx="0">
                  <c:v>Firmar</c:v>
                </c:pt>
                <c:pt idx="1">
                  <c:v>Cifrar</c:v>
                </c:pt>
                <c:pt idx="2">
                  <c:v>Verificación</c:v>
                </c:pt>
              </c:strCache>
            </c:strRef>
          </c:cat>
          <c:val>
            <c:numRef>
              <c:f>'DATOS RECOPILADOS ESCENARIOS'!$W$18</c:f>
              <c:numCache>
                <c:formatCode>General</c:formatCode>
                <c:ptCount val="1"/>
                <c:pt idx="0">
                  <c:v>2965261.3046875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C9-B24C-9EAA-153FAA6DC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863088143"/>
        <c:axId val="1119364159"/>
      </c:barChart>
      <c:catAx>
        <c:axId val="86308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19364159"/>
        <c:crosses val="autoZero"/>
        <c:auto val="1"/>
        <c:lblAlgn val="ctr"/>
        <c:lblOffset val="100"/>
        <c:noMultiLvlLbl val="0"/>
      </c:catAx>
      <c:valAx>
        <c:axId val="111936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6308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Comparación Tiempos Cifrar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'DATOS RECOPILADOS ESCENARIOS'!$V$17</c:f>
              <c:strCache>
                <c:ptCount val="1"/>
                <c:pt idx="0">
                  <c:v>Escenario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'DATOS RECOPILADOS ESCENARIOS'!$X$16</c:f>
              <c:strCache>
                <c:ptCount val="1"/>
                <c:pt idx="0">
                  <c:v>Cifrar</c:v>
                </c:pt>
              </c:strCache>
            </c:strRef>
          </c:cat>
          <c:val>
            <c:numRef>
              <c:f>'DATOS RECOPILADOS ESCENARIOS'!$X$17</c:f>
              <c:numCache>
                <c:formatCode>General</c:formatCode>
                <c:ptCount val="1"/>
                <c:pt idx="0">
                  <c:v>103291.75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1-0547-BE2B-FCA6BBB76893}"/>
            </c:ext>
          </c:extLst>
        </c:ser>
        <c:ser>
          <c:idx val="1"/>
          <c:order val="1"/>
          <c:tx>
            <c:strRef>
              <c:f>'DATOS RECOPILADOS ESCENARIOS'!$V$18</c:f>
              <c:strCache>
                <c:ptCount val="1"/>
                <c:pt idx="0">
                  <c:v>Escenario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'DATOS RECOPILADOS ESCENARIOS'!$X$16</c:f>
              <c:strCache>
                <c:ptCount val="1"/>
                <c:pt idx="0">
                  <c:v>Cifrar</c:v>
                </c:pt>
              </c:strCache>
            </c:strRef>
          </c:cat>
          <c:val>
            <c:numRef>
              <c:f>'DATOS RECOPILADOS ESCENARIOS'!$X$18</c:f>
              <c:numCache>
                <c:formatCode>General</c:formatCode>
                <c:ptCount val="1"/>
                <c:pt idx="0">
                  <c:v>566515.56640625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1-0547-BE2B-FCA6BBB76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63088143"/>
        <c:axId val="1119364159"/>
      </c:barChart>
      <c:catAx>
        <c:axId val="86308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19364159"/>
        <c:crosses val="autoZero"/>
        <c:auto val="1"/>
        <c:lblAlgn val="ctr"/>
        <c:lblOffset val="100"/>
        <c:noMultiLvlLbl val="0"/>
      </c:catAx>
      <c:valAx>
        <c:axId val="111936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6308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Comparación Tiempos Verificación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'DATOS RECOPILADOS ESCENARIOS'!$V$17</c:f>
              <c:strCache>
                <c:ptCount val="1"/>
                <c:pt idx="0">
                  <c:v>Escenario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'DATOS RECOPILADOS ESCENARIOS'!$Y$16</c:f>
              <c:strCache>
                <c:ptCount val="1"/>
                <c:pt idx="0">
                  <c:v>Verificación</c:v>
                </c:pt>
              </c:strCache>
            </c:strRef>
          </c:cat>
          <c:val>
            <c:numRef>
              <c:f>'DATOS RECOPILADOS ESCENARIOS'!$Y$17</c:f>
              <c:numCache>
                <c:formatCode>General</c:formatCode>
                <c:ptCount val="1"/>
                <c:pt idx="0">
                  <c:v>37655.03125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2B-BF4C-8B3A-AED4F0D1336E}"/>
            </c:ext>
          </c:extLst>
        </c:ser>
        <c:ser>
          <c:idx val="1"/>
          <c:order val="1"/>
          <c:tx>
            <c:strRef>
              <c:f>'DATOS RECOPILADOS ESCENARIOS'!$V$18</c:f>
              <c:strCache>
                <c:ptCount val="1"/>
                <c:pt idx="0">
                  <c:v>Escenario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'DATOS RECOPILADOS ESCENARIOS'!$Y$16</c:f>
              <c:strCache>
                <c:ptCount val="1"/>
                <c:pt idx="0">
                  <c:v>Verificación</c:v>
                </c:pt>
              </c:strCache>
            </c:strRef>
          </c:cat>
          <c:val>
            <c:numRef>
              <c:f>'DATOS RECOPILADOS ESCENARIOS'!$Y$18</c:f>
              <c:numCache>
                <c:formatCode>General</c:formatCode>
                <c:ptCount val="1"/>
                <c:pt idx="0">
                  <c:v>126403.14453125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2B-BF4C-8B3A-AED4F0D13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63088143"/>
        <c:axId val="1119364159"/>
      </c:barChart>
      <c:catAx>
        <c:axId val="86308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19364159"/>
        <c:crosses val="autoZero"/>
        <c:auto val="1"/>
        <c:lblAlgn val="ctr"/>
        <c:lblOffset val="100"/>
        <c:noMultiLvlLbl val="0"/>
      </c:catAx>
      <c:valAx>
        <c:axId val="111936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6308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Comparación Tiempos Tipos de</a:t>
            </a:r>
            <a:r>
              <a:rPr lang="es-MX" baseline="0"/>
              <a:t> Cifrado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'DATOS RECOPILADOS ESCENARIOS'!$V$9</c:f>
              <c:strCache>
                <c:ptCount val="1"/>
                <c:pt idx="0">
                  <c:v>Media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84E-8E41-A19F-9D9F9A4421D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84E-8E41-A19F-9D9F9A4421D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84E-8E41-A19F-9D9F9A4421D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84E-8E41-A19F-9D9F9A4421D4}"/>
              </c:ext>
            </c:extLst>
          </c:dPt>
          <c:cat>
            <c:strRef>
              <c:f>'DATOS RECOPILADOS ESCENARIOS'!$W$8:$Z$8</c:f>
              <c:strCache>
                <c:ptCount val="4"/>
                <c:pt idx="0">
                  <c:v>Simétrico Esc. 1</c:v>
                </c:pt>
                <c:pt idx="1">
                  <c:v>Asimétrico Esc. 1</c:v>
                </c:pt>
                <c:pt idx="2">
                  <c:v>Simétrico Esc. 2</c:v>
                </c:pt>
                <c:pt idx="3">
                  <c:v>Asimétrico Esc. 2</c:v>
                </c:pt>
              </c:strCache>
            </c:strRef>
          </c:cat>
          <c:val>
            <c:numRef>
              <c:f>'DATOS RECOPILADOS ESCENARIOS'!$W$9:$Z$9</c:f>
              <c:numCache>
                <c:formatCode>General</c:formatCode>
                <c:ptCount val="4"/>
                <c:pt idx="0">
                  <c:v>51916.65625</c:v>
                </c:pt>
                <c:pt idx="1">
                  <c:v>63446.65625</c:v>
                </c:pt>
                <c:pt idx="2">
                  <c:v>102763.421875</c:v>
                </c:pt>
                <c:pt idx="3">
                  <c:v>411098.34375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4E-8E41-A19F-9D9F9A442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8445087"/>
        <c:axId val="687821264"/>
      </c:barChart>
      <c:catAx>
        <c:axId val="136844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7821264"/>
        <c:crosses val="autoZero"/>
        <c:auto val="1"/>
        <c:lblAlgn val="ctr"/>
        <c:lblOffset val="100"/>
        <c:noMultiLvlLbl val="0"/>
      </c:catAx>
      <c:valAx>
        <c:axId val="68782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6844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6</xdr:row>
      <xdr:rowOff>3175</xdr:rowOff>
    </xdr:from>
    <xdr:to>
      <xdr:col>32</xdr:col>
      <xdr:colOff>6350</xdr:colOff>
      <xdr:row>20</xdr:row>
      <xdr:rowOff>15875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743EE0E-31F8-BC23-CA8A-DA81173C4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6350</xdr:colOff>
      <xdr:row>21</xdr:row>
      <xdr:rowOff>0</xdr:rowOff>
    </xdr:from>
    <xdr:to>
      <xdr:col>32</xdr:col>
      <xdr:colOff>6350</xdr:colOff>
      <xdr:row>35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F9D8553-5581-8391-6B7E-40DD3D90EB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0</xdr:colOff>
      <xdr:row>35</xdr:row>
      <xdr:rowOff>177800</xdr:rowOff>
    </xdr:from>
    <xdr:to>
      <xdr:col>32</xdr:col>
      <xdr:colOff>6350</xdr:colOff>
      <xdr:row>50</xdr:row>
      <xdr:rowOff>12700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99EEB68-F929-7C40-BC0E-FCE0C5F1C0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662214</xdr:colOff>
      <xdr:row>18</xdr:row>
      <xdr:rowOff>193675</xdr:rowOff>
    </xdr:from>
    <xdr:to>
      <xdr:col>25</xdr:col>
      <xdr:colOff>406400</xdr:colOff>
      <xdr:row>33</xdr:row>
      <xdr:rowOff>70304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5B25F20-7448-4DAB-4631-E0F3843D80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AF159"/>
  <sheetViews>
    <sheetView tabSelected="1" zoomScale="140" zoomScaleNormal="140" workbookViewId="0">
      <selection activeCell="AA23" sqref="AA23"/>
    </sheetView>
  </sheetViews>
  <sheetFormatPr baseColWidth="10" defaultColWidth="8.83203125" defaultRowHeight="15" x14ac:dyDescent="0.2"/>
  <cols>
    <col min="5" max="5" width="9.1640625" bestFit="1" customWidth="1"/>
    <col min="6" max="6" width="15.33203125" bestFit="1" customWidth="1"/>
    <col min="7" max="7" width="14.83203125" bestFit="1" customWidth="1"/>
    <col min="8" max="8" width="19.83203125" bestFit="1" customWidth="1"/>
    <col min="9" max="9" width="18.1640625" bestFit="1" customWidth="1"/>
    <col min="10" max="10" width="19" bestFit="1" customWidth="1"/>
    <col min="11" max="11" width="15.33203125" customWidth="1"/>
    <col min="12" max="12" width="15.33203125" bestFit="1" customWidth="1"/>
    <col min="13" max="13" width="9" bestFit="1" customWidth="1"/>
    <col min="14" max="14" width="15.83203125" bestFit="1" customWidth="1"/>
    <col min="15" max="15" width="15.33203125" bestFit="1" customWidth="1"/>
    <col min="16" max="16" width="14.83203125" bestFit="1" customWidth="1"/>
    <col min="17" max="17" width="19.83203125" bestFit="1" customWidth="1"/>
    <col min="18" max="18" width="18.1640625" bestFit="1" customWidth="1"/>
    <col min="19" max="19" width="19" bestFit="1" customWidth="1"/>
    <col min="22" max="22" width="13.33203125" bestFit="1" customWidth="1"/>
    <col min="23" max="25" width="13.6640625" bestFit="1" customWidth="1"/>
    <col min="26" max="26" width="13.6640625" customWidth="1"/>
  </cols>
  <sheetData>
    <row r="2" spans="5:32" ht="16" thickBot="1" x14ac:dyDescent="0.25"/>
    <row r="3" spans="5:32" x14ac:dyDescent="0.2">
      <c r="E3" s="59" t="s">
        <v>30</v>
      </c>
      <c r="F3" s="60"/>
      <c r="G3" s="60"/>
      <c r="H3" s="60"/>
      <c r="I3" s="60"/>
      <c r="J3" s="61"/>
      <c r="M3" s="59" t="s">
        <v>31</v>
      </c>
      <c r="N3" s="60"/>
      <c r="O3" s="60"/>
      <c r="P3" s="60"/>
      <c r="Q3" s="60"/>
      <c r="R3" s="60"/>
      <c r="S3" s="61"/>
      <c r="V3" s="59" t="s">
        <v>32</v>
      </c>
      <c r="W3" s="60"/>
      <c r="X3" s="60"/>
      <c r="Y3" s="60"/>
      <c r="Z3" s="60"/>
      <c r="AA3" s="60"/>
      <c r="AB3" s="60"/>
      <c r="AC3" s="60"/>
      <c r="AD3" s="60"/>
      <c r="AE3" s="60"/>
      <c r="AF3" s="61"/>
    </row>
    <row r="4" spans="5:32" x14ac:dyDescent="0.2">
      <c r="E4" s="62"/>
      <c r="F4" s="63"/>
      <c r="G4" s="63"/>
      <c r="H4" s="63"/>
      <c r="I4" s="63"/>
      <c r="J4" s="64"/>
      <c r="L4" s="57"/>
      <c r="M4" s="62"/>
      <c r="N4" s="63"/>
      <c r="O4" s="63"/>
      <c r="P4" s="63"/>
      <c r="Q4" s="63"/>
      <c r="R4" s="63"/>
      <c r="S4" s="64"/>
      <c r="U4" s="57"/>
      <c r="V4" s="62"/>
      <c r="W4" s="63"/>
      <c r="X4" s="63"/>
      <c r="Y4" s="63"/>
      <c r="Z4" s="63"/>
      <c r="AA4" s="63"/>
      <c r="AB4" s="63"/>
      <c r="AC4" s="63"/>
      <c r="AD4" s="63"/>
      <c r="AE4" s="63"/>
      <c r="AF4" s="64"/>
    </row>
    <row r="5" spans="5:32" ht="16" thickBot="1" x14ac:dyDescent="0.25">
      <c r="E5" s="65"/>
      <c r="F5" s="66"/>
      <c r="G5" s="66"/>
      <c r="H5" s="66"/>
      <c r="I5" s="66"/>
      <c r="J5" s="67"/>
      <c r="L5" s="57"/>
      <c r="M5" s="65"/>
      <c r="N5" s="66"/>
      <c r="O5" s="66"/>
      <c r="P5" s="66"/>
      <c r="Q5" s="66"/>
      <c r="R5" s="66"/>
      <c r="S5" s="67"/>
      <c r="U5" s="57"/>
      <c r="V5" s="65"/>
      <c r="W5" s="66"/>
      <c r="X5" s="66"/>
      <c r="Y5" s="66"/>
      <c r="Z5" s="66"/>
      <c r="AA5" s="66"/>
      <c r="AB5" s="66"/>
      <c r="AC5" s="66"/>
      <c r="AD5" s="66"/>
      <c r="AE5" s="66"/>
      <c r="AF5" s="67"/>
    </row>
    <row r="6" spans="5:32" ht="16" thickBot="1" x14ac:dyDescent="0.25">
      <c r="L6" s="57"/>
      <c r="U6" s="57"/>
      <c r="AA6" s="1"/>
      <c r="AB6" s="1"/>
    </row>
    <row r="7" spans="5:32" x14ac:dyDescent="0.2">
      <c r="E7" s="22" t="s">
        <v>14</v>
      </c>
      <c r="F7" s="23"/>
      <c r="G7" s="23"/>
      <c r="H7" s="23"/>
      <c r="I7" s="23"/>
      <c r="J7" s="24"/>
      <c r="K7" s="8"/>
      <c r="L7" s="57"/>
      <c r="M7" s="33" t="s">
        <v>15</v>
      </c>
      <c r="N7" s="34"/>
      <c r="O7" s="34"/>
      <c r="P7" s="34"/>
      <c r="Q7" s="34"/>
      <c r="R7" s="34"/>
      <c r="S7" s="35"/>
      <c r="U7" s="57"/>
      <c r="V7" s="22" t="s">
        <v>13</v>
      </c>
      <c r="W7" s="23"/>
      <c r="X7" s="23"/>
      <c r="Y7" s="23"/>
      <c r="Z7" s="24"/>
      <c r="AB7" s="57"/>
    </row>
    <row r="8" spans="5:32" x14ac:dyDescent="0.2">
      <c r="E8" s="25" t="s">
        <v>0</v>
      </c>
      <c r="F8" s="26" t="s">
        <v>19</v>
      </c>
      <c r="G8" s="26" t="s">
        <v>20</v>
      </c>
      <c r="H8" s="26" t="s">
        <v>21</v>
      </c>
      <c r="I8" s="27" t="s">
        <v>22</v>
      </c>
      <c r="J8" s="28" t="s">
        <v>23</v>
      </c>
      <c r="K8" s="1"/>
      <c r="L8" s="57"/>
      <c r="M8" s="25" t="s">
        <v>1</v>
      </c>
      <c r="N8" s="26" t="s">
        <v>2</v>
      </c>
      <c r="O8" s="26" t="s">
        <v>19</v>
      </c>
      <c r="P8" s="26" t="s">
        <v>20</v>
      </c>
      <c r="Q8" s="26" t="s">
        <v>21</v>
      </c>
      <c r="R8" s="27" t="s">
        <v>22</v>
      </c>
      <c r="S8" s="28" t="s">
        <v>23</v>
      </c>
      <c r="U8" s="57"/>
      <c r="V8" s="25" t="s">
        <v>7</v>
      </c>
      <c r="W8" s="26" t="s">
        <v>10</v>
      </c>
      <c r="X8" s="26" t="s">
        <v>8</v>
      </c>
      <c r="Y8" s="26" t="s">
        <v>12</v>
      </c>
      <c r="Z8" s="29" t="s">
        <v>9</v>
      </c>
      <c r="AB8" s="57"/>
    </row>
    <row r="9" spans="5:32" x14ac:dyDescent="0.2">
      <c r="E9" s="3">
        <v>1</v>
      </c>
      <c r="F9" s="2">
        <v>4590459</v>
      </c>
      <c r="G9" s="2">
        <v>1108625</v>
      </c>
      <c r="H9" s="2">
        <v>98250</v>
      </c>
      <c r="I9" s="15">
        <v>63583</v>
      </c>
      <c r="J9" s="4">
        <v>369167</v>
      </c>
      <c r="K9" s="1"/>
      <c r="L9" s="57"/>
      <c r="M9" s="3">
        <v>4</v>
      </c>
      <c r="N9" s="2">
        <v>1</v>
      </c>
      <c r="O9" s="2">
        <v>4985708</v>
      </c>
      <c r="P9" s="2">
        <v>3267584</v>
      </c>
      <c r="Q9" s="7">
        <v>466542</v>
      </c>
      <c r="R9" s="2">
        <v>107333</v>
      </c>
      <c r="S9" s="4">
        <v>128041</v>
      </c>
      <c r="U9" s="57"/>
      <c r="V9" s="3" t="s">
        <v>3</v>
      </c>
      <c r="W9" s="2">
        <f>I41</f>
        <v>51916.65625</v>
      </c>
      <c r="X9" s="2">
        <f>J41</f>
        <v>63446.65625</v>
      </c>
      <c r="Y9" s="2">
        <f>AVERAGE(R152)</f>
        <v>102763.421875</v>
      </c>
      <c r="Z9" s="4">
        <f>AVERAGE(S152)</f>
        <v>411098.34375</v>
      </c>
      <c r="AB9" s="57"/>
    </row>
    <row r="10" spans="5:32" x14ac:dyDescent="0.2">
      <c r="E10" s="3">
        <v>2</v>
      </c>
      <c r="F10" s="2">
        <v>462334</v>
      </c>
      <c r="G10" s="2">
        <v>90292</v>
      </c>
      <c r="H10" s="2">
        <v>93625</v>
      </c>
      <c r="I10" s="15">
        <v>67583</v>
      </c>
      <c r="J10" s="4">
        <v>107375</v>
      </c>
      <c r="K10" s="1"/>
      <c r="L10" s="57"/>
      <c r="M10" s="3">
        <v>4</v>
      </c>
      <c r="N10" s="2">
        <v>2</v>
      </c>
      <c r="O10" s="2">
        <v>1788666</v>
      </c>
      <c r="P10" s="2">
        <v>2102542</v>
      </c>
      <c r="Q10" s="7">
        <v>509875</v>
      </c>
      <c r="R10" s="2">
        <v>132583</v>
      </c>
      <c r="S10" s="4">
        <v>686250</v>
      </c>
      <c r="U10" s="57"/>
      <c r="V10" s="3" t="s">
        <v>5</v>
      </c>
      <c r="W10" s="2">
        <f>I43</f>
        <v>41499.5</v>
      </c>
      <c r="X10" s="2">
        <f>J43</f>
        <v>48583</v>
      </c>
      <c r="Y10" s="2">
        <f>AVERAGE(R15,R40,R81,R154)</f>
        <v>83510.5</v>
      </c>
      <c r="Z10" s="4">
        <f>AVERAGE(S15,S40,S81,S154)</f>
        <v>110026.125</v>
      </c>
      <c r="AB10" s="57"/>
    </row>
    <row r="11" spans="5:32" x14ac:dyDescent="0.2">
      <c r="E11" s="3">
        <v>3</v>
      </c>
      <c r="F11" s="2">
        <v>340875</v>
      </c>
      <c r="G11" s="2">
        <v>90500</v>
      </c>
      <c r="H11" s="2">
        <v>85417</v>
      </c>
      <c r="I11" s="15">
        <v>61917</v>
      </c>
      <c r="J11" s="4">
        <v>86459</v>
      </c>
      <c r="K11" s="1"/>
      <c r="L11" s="57"/>
      <c r="M11" s="3">
        <v>4</v>
      </c>
      <c r="N11" s="2">
        <v>3</v>
      </c>
      <c r="O11" s="2">
        <v>806000</v>
      </c>
      <c r="P11" s="2">
        <v>175417</v>
      </c>
      <c r="Q11" s="7">
        <v>84000</v>
      </c>
      <c r="R11" s="2">
        <v>55125</v>
      </c>
      <c r="S11" s="4">
        <v>71542</v>
      </c>
      <c r="U11" s="57"/>
      <c r="V11" s="3" t="s">
        <v>11</v>
      </c>
      <c r="W11" s="2">
        <f>I42</f>
        <v>48507.595682305509</v>
      </c>
      <c r="X11" s="2">
        <f>J42</f>
        <v>57966.758971433082</v>
      </c>
      <c r="Y11" s="2">
        <f>AVERAGE(R14,R39,R80,R153)</f>
        <v>72655.851882308751</v>
      </c>
      <c r="Z11" s="4">
        <f>AVERAGE(S14,S39,S80,S153)</f>
        <v>706122.31067638053</v>
      </c>
      <c r="AB11" s="57"/>
    </row>
    <row r="12" spans="5:32" ht="16" thickBot="1" x14ac:dyDescent="0.25">
      <c r="E12" s="3">
        <v>4</v>
      </c>
      <c r="F12" s="2">
        <v>387417</v>
      </c>
      <c r="G12" s="2">
        <v>93458</v>
      </c>
      <c r="H12" s="2">
        <v>67417</v>
      </c>
      <c r="I12" s="15">
        <v>45792</v>
      </c>
      <c r="J12" s="4">
        <v>63042</v>
      </c>
      <c r="L12" s="57"/>
      <c r="M12" s="9">
        <v>4</v>
      </c>
      <c r="N12" s="10">
        <v>4</v>
      </c>
      <c r="O12" s="10">
        <v>260541</v>
      </c>
      <c r="P12" s="10">
        <v>93625</v>
      </c>
      <c r="Q12" s="37">
        <v>79167</v>
      </c>
      <c r="R12" s="10">
        <v>51666</v>
      </c>
      <c r="S12" s="11">
        <v>69875</v>
      </c>
      <c r="U12" s="57"/>
      <c r="V12" s="21" t="s">
        <v>6</v>
      </c>
      <c r="W12" s="5">
        <f>I44</f>
        <v>2352986838.8780241</v>
      </c>
      <c r="X12" s="5">
        <f>J44</f>
        <v>3360145145.6522179</v>
      </c>
      <c r="Y12" s="5">
        <f>AVERAGE(R16,R41,R82,R155)</f>
        <v>7618131045.241869</v>
      </c>
      <c r="Z12" s="6">
        <f>AVERAGE(S16,S41,S82,S155)</f>
        <v>1332881631669.1453</v>
      </c>
      <c r="AB12" s="57"/>
    </row>
    <row r="13" spans="5:32" x14ac:dyDescent="0.2">
      <c r="E13" s="3">
        <v>5</v>
      </c>
      <c r="F13" s="2">
        <v>242167</v>
      </c>
      <c r="G13" s="2">
        <v>81041</v>
      </c>
      <c r="H13" s="2">
        <v>86875</v>
      </c>
      <c r="I13" s="15">
        <v>55583</v>
      </c>
      <c r="J13" s="4">
        <v>58834</v>
      </c>
      <c r="L13" s="57"/>
      <c r="M13" s="50" t="s">
        <v>3</v>
      </c>
      <c r="N13" s="51"/>
      <c r="O13" s="42">
        <f>AVERAGE(O9:O12)</f>
        <v>1960228.75</v>
      </c>
      <c r="P13" s="42">
        <f>AVERAGE(P9:P12)</f>
        <v>1409792</v>
      </c>
      <c r="Q13" s="42">
        <f>AVERAGE(Q9:Q12)</f>
        <v>284896</v>
      </c>
      <c r="R13" s="42">
        <f>AVERAGE(R9:R12)</f>
        <v>86676.75</v>
      </c>
      <c r="S13" s="43">
        <f>AVERAGE(S9:S12)</f>
        <v>238927</v>
      </c>
      <c r="U13" s="57"/>
      <c r="AB13" s="57"/>
    </row>
    <row r="14" spans="5:32" ht="16" thickBot="1" x14ac:dyDescent="0.25">
      <c r="E14" s="3">
        <v>6</v>
      </c>
      <c r="F14" s="2">
        <v>256667</v>
      </c>
      <c r="G14" s="2">
        <v>86708</v>
      </c>
      <c r="H14" s="2">
        <v>72917</v>
      </c>
      <c r="I14" s="15">
        <v>46541</v>
      </c>
      <c r="J14" s="4">
        <v>77625</v>
      </c>
      <c r="L14" s="57"/>
      <c r="M14" s="52" t="s">
        <v>4</v>
      </c>
      <c r="N14" s="53"/>
      <c r="O14" s="45">
        <f>STDEV(O9:O12)</f>
        <v>2113775.5260981671</v>
      </c>
      <c r="P14" s="45">
        <f>STDEV(P9:P12)</f>
        <v>1547823.2985150469</v>
      </c>
      <c r="Q14" s="45">
        <f>STDEV(Q9:Q12)</f>
        <v>235438.91211522365</v>
      </c>
      <c r="R14" s="45">
        <f>STDEV(R9:R12)</f>
        <v>39813.439928203472</v>
      </c>
      <c r="S14" s="46">
        <f>STDEV(S9:S12)</f>
        <v>299438.30096476746</v>
      </c>
      <c r="U14" s="57"/>
      <c r="AB14" s="57"/>
    </row>
    <row r="15" spans="5:32" x14ac:dyDescent="0.2">
      <c r="E15" s="3">
        <v>7</v>
      </c>
      <c r="F15" s="2">
        <v>234500</v>
      </c>
      <c r="G15" s="2">
        <v>70250</v>
      </c>
      <c r="H15" s="2">
        <v>82000</v>
      </c>
      <c r="I15" s="15">
        <v>45792</v>
      </c>
      <c r="J15" s="4">
        <v>62042</v>
      </c>
      <c r="L15" s="57"/>
      <c r="M15" s="52" t="s">
        <v>5</v>
      </c>
      <c r="N15" s="53"/>
      <c r="O15" s="45">
        <f>MEDIAN(O9:O12)</f>
        <v>1297333</v>
      </c>
      <c r="P15" s="45">
        <f>MEDIAN(P9:P12)</f>
        <v>1138979.5</v>
      </c>
      <c r="Q15" s="45">
        <f>MEDIAN(Q9:Q12)</f>
        <v>275271</v>
      </c>
      <c r="R15" s="45">
        <f>MEDIAN(R9:R12)</f>
        <v>81229</v>
      </c>
      <c r="S15" s="46">
        <f>MEDIAN(S9:S12)</f>
        <v>99791.5</v>
      </c>
      <c r="U15" s="57"/>
      <c r="V15" s="22" t="s">
        <v>24</v>
      </c>
      <c r="W15" s="23"/>
      <c r="X15" s="23"/>
      <c r="Y15" s="24"/>
      <c r="AB15" s="57"/>
    </row>
    <row r="16" spans="5:32" ht="16" thickBot="1" x14ac:dyDescent="0.25">
      <c r="E16" s="3">
        <v>8</v>
      </c>
      <c r="F16" s="2">
        <v>220958</v>
      </c>
      <c r="G16" s="2">
        <v>60792</v>
      </c>
      <c r="H16" s="2">
        <v>29250</v>
      </c>
      <c r="I16" s="15">
        <v>42917</v>
      </c>
      <c r="J16" s="4">
        <v>49000</v>
      </c>
      <c r="L16" s="57"/>
      <c r="M16" s="54" t="s">
        <v>6</v>
      </c>
      <c r="N16" s="55"/>
      <c r="O16" s="48">
        <f>_xlfn.VAR.S(O9:O12)</f>
        <v>4468046974731.583</v>
      </c>
      <c r="P16" s="48">
        <f>VAR(P9:P12)</f>
        <v>2395756963426</v>
      </c>
      <c r="Q16" s="48">
        <f>VAR(Q9:Q12)</f>
        <v>55431481338</v>
      </c>
      <c r="R16" s="48">
        <f>VAR(R9:R12)</f>
        <v>1585109998.9166667</v>
      </c>
      <c r="S16" s="49">
        <f>VAR(S9:S12)</f>
        <v>89663296084.666672</v>
      </c>
      <c r="U16" s="57"/>
      <c r="V16" s="3"/>
      <c r="W16" s="26" t="s">
        <v>27</v>
      </c>
      <c r="X16" s="26" t="s">
        <v>28</v>
      </c>
      <c r="Y16" s="29" t="s">
        <v>29</v>
      </c>
      <c r="AB16" s="57"/>
    </row>
    <row r="17" spans="5:28" x14ac:dyDescent="0.2">
      <c r="E17" s="3">
        <v>9</v>
      </c>
      <c r="F17" s="2">
        <v>214292</v>
      </c>
      <c r="G17" s="2">
        <v>84709</v>
      </c>
      <c r="H17" s="2">
        <v>26000</v>
      </c>
      <c r="I17" s="15">
        <v>45291</v>
      </c>
      <c r="J17" s="4">
        <v>51208</v>
      </c>
      <c r="L17" s="57"/>
      <c r="U17" s="57"/>
      <c r="V17" s="25" t="s">
        <v>25</v>
      </c>
      <c r="W17" s="2">
        <f>F41</f>
        <v>369849.09375</v>
      </c>
      <c r="X17" s="2">
        <f>G41</f>
        <v>103291.75</v>
      </c>
      <c r="Y17" s="4">
        <f>H41</f>
        <v>37655.03125</v>
      </c>
      <c r="AB17" s="57"/>
    </row>
    <row r="18" spans="5:28" ht="16" thickBot="1" x14ac:dyDescent="0.25">
      <c r="E18" s="3">
        <v>10</v>
      </c>
      <c r="F18" s="2">
        <v>207458</v>
      </c>
      <c r="G18" s="2">
        <v>70291</v>
      </c>
      <c r="H18" s="2">
        <v>25334</v>
      </c>
      <c r="I18" s="15">
        <v>40584</v>
      </c>
      <c r="J18" s="4">
        <v>46583</v>
      </c>
      <c r="L18" s="57"/>
      <c r="U18" s="57"/>
      <c r="V18" s="56" t="s">
        <v>26</v>
      </c>
      <c r="W18" s="5">
        <f>AVERAGE(O13,O38,O79,O152)</f>
        <v>2965261.3046875</v>
      </c>
      <c r="X18" s="5">
        <f>AVERAGE(P13,P38,P79,P152)</f>
        <v>566515.56640625</v>
      </c>
      <c r="Y18" s="6">
        <f>AVERAGE(Q13,Q38,Q79,Q152)</f>
        <v>126403.14453125</v>
      </c>
      <c r="AB18" s="57"/>
    </row>
    <row r="19" spans="5:28" ht="16" thickBot="1" x14ac:dyDescent="0.25">
      <c r="E19" s="3">
        <v>11</v>
      </c>
      <c r="F19" s="2">
        <v>210875</v>
      </c>
      <c r="G19" s="2">
        <v>70791</v>
      </c>
      <c r="H19" s="2">
        <v>31083</v>
      </c>
      <c r="I19" s="15">
        <v>42041</v>
      </c>
      <c r="J19" s="4">
        <v>79000</v>
      </c>
      <c r="L19" s="57"/>
      <c r="U19" s="57"/>
      <c r="AB19" s="57"/>
    </row>
    <row r="20" spans="5:28" x14ac:dyDescent="0.2">
      <c r="E20" s="3">
        <v>12</v>
      </c>
      <c r="F20" s="2">
        <v>205250</v>
      </c>
      <c r="G20" s="2">
        <v>61708</v>
      </c>
      <c r="H20" s="2">
        <v>23375</v>
      </c>
      <c r="I20" s="15">
        <v>43917</v>
      </c>
      <c r="J20" s="4">
        <v>44458</v>
      </c>
      <c r="L20" s="57"/>
      <c r="M20" s="33" t="s">
        <v>16</v>
      </c>
      <c r="N20" s="34"/>
      <c r="O20" s="34"/>
      <c r="P20" s="34"/>
      <c r="Q20" s="34"/>
      <c r="R20" s="34"/>
      <c r="S20" s="35"/>
      <c r="U20" s="57"/>
      <c r="AB20" s="57"/>
    </row>
    <row r="21" spans="5:28" x14ac:dyDescent="0.2">
      <c r="E21" s="3">
        <v>13</v>
      </c>
      <c r="F21" s="2">
        <v>222917</v>
      </c>
      <c r="G21" s="2">
        <v>62958</v>
      </c>
      <c r="H21" s="2">
        <v>42000</v>
      </c>
      <c r="I21" s="15">
        <v>38625</v>
      </c>
      <c r="J21" s="4">
        <v>62375</v>
      </c>
      <c r="L21" s="57"/>
      <c r="M21" s="25" t="s">
        <v>1</v>
      </c>
      <c r="N21" s="26" t="s">
        <v>2</v>
      </c>
      <c r="O21" s="26" t="s">
        <v>19</v>
      </c>
      <c r="P21" s="26" t="s">
        <v>20</v>
      </c>
      <c r="Q21" s="26" t="s">
        <v>21</v>
      </c>
      <c r="R21" s="27" t="s">
        <v>22</v>
      </c>
      <c r="S21" s="28" t="s">
        <v>23</v>
      </c>
      <c r="U21" s="57"/>
      <c r="AB21" s="57"/>
    </row>
    <row r="22" spans="5:28" x14ac:dyDescent="0.2">
      <c r="E22" s="3">
        <v>14</v>
      </c>
      <c r="F22" s="2">
        <v>202500</v>
      </c>
      <c r="G22" s="2">
        <v>63959</v>
      </c>
      <c r="H22" s="2">
        <v>21459</v>
      </c>
      <c r="I22" s="15">
        <v>37125</v>
      </c>
      <c r="J22" s="4">
        <v>46333</v>
      </c>
      <c r="L22" s="57"/>
      <c r="M22" s="3">
        <v>16</v>
      </c>
      <c r="N22" s="2">
        <v>1</v>
      </c>
      <c r="O22" s="2">
        <v>20090292</v>
      </c>
      <c r="P22" s="2">
        <v>2129208</v>
      </c>
      <c r="Q22" s="7">
        <v>180283</v>
      </c>
      <c r="R22" s="2">
        <v>63583</v>
      </c>
      <c r="S22" s="4">
        <v>389750</v>
      </c>
      <c r="U22" s="57"/>
      <c r="AB22" s="57"/>
    </row>
    <row r="23" spans="5:28" x14ac:dyDescent="0.2">
      <c r="E23" s="3">
        <v>15</v>
      </c>
      <c r="F23" s="2">
        <v>228375</v>
      </c>
      <c r="G23" s="2">
        <v>72834</v>
      </c>
      <c r="H23" s="2">
        <v>29750</v>
      </c>
      <c r="I23" s="15">
        <v>50375</v>
      </c>
      <c r="J23" s="4">
        <v>41833</v>
      </c>
      <c r="L23" s="57"/>
      <c r="M23" s="3">
        <v>16</v>
      </c>
      <c r="N23" s="2">
        <v>2</v>
      </c>
      <c r="O23" s="2">
        <v>20099000</v>
      </c>
      <c r="P23" s="2">
        <v>2179209</v>
      </c>
      <c r="Q23" s="7">
        <v>177041</v>
      </c>
      <c r="R23" s="2">
        <v>137291</v>
      </c>
      <c r="S23" s="4">
        <v>202209</v>
      </c>
      <c r="U23" s="57"/>
      <c r="AB23" s="57"/>
    </row>
    <row r="24" spans="5:28" x14ac:dyDescent="0.2">
      <c r="E24" s="3">
        <v>16</v>
      </c>
      <c r="F24" s="2">
        <v>208542</v>
      </c>
      <c r="G24" s="2">
        <v>66709</v>
      </c>
      <c r="H24" s="2">
        <v>29250</v>
      </c>
      <c r="I24" s="15">
        <v>51166</v>
      </c>
      <c r="J24" s="4">
        <v>52792</v>
      </c>
      <c r="L24" s="57"/>
      <c r="M24" s="3">
        <v>16</v>
      </c>
      <c r="N24" s="2">
        <v>3</v>
      </c>
      <c r="O24" s="2">
        <v>1300500</v>
      </c>
      <c r="P24" s="2">
        <v>209333</v>
      </c>
      <c r="Q24" s="7">
        <v>155833</v>
      </c>
      <c r="R24" s="2">
        <v>108334</v>
      </c>
      <c r="S24" s="4">
        <v>160208</v>
      </c>
      <c r="U24" s="57"/>
      <c r="AB24" s="57"/>
    </row>
    <row r="25" spans="5:28" x14ac:dyDescent="0.2">
      <c r="E25" s="3">
        <v>17</v>
      </c>
      <c r="F25" s="2">
        <v>231875</v>
      </c>
      <c r="G25" s="2">
        <v>122625</v>
      </c>
      <c r="H25" s="2">
        <v>27459</v>
      </c>
      <c r="I25" s="15">
        <v>38625</v>
      </c>
      <c r="J25" s="4">
        <v>48916</v>
      </c>
      <c r="L25" s="57"/>
      <c r="M25" s="3">
        <v>16</v>
      </c>
      <c r="N25" s="2">
        <v>4</v>
      </c>
      <c r="O25" s="2">
        <v>939334</v>
      </c>
      <c r="P25" s="2">
        <v>230208</v>
      </c>
      <c r="Q25" s="7">
        <v>136292</v>
      </c>
      <c r="R25" s="2">
        <v>177292</v>
      </c>
      <c r="S25" s="4">
        <v>151417</v>
      </c>
      <c r="U25" s="57"/>
      <c r="AB25" s="57"/>
    </row>
    <row r="26" spans="5:28" x14ac:dyDescent="0.2">
      <c r="E26" s="3">
        <v>18</v>
      </c>
      <c r="F26" s="2">
        <v>213000</v>
      </c>
      <c r="G26" s="2">
        <v>58209</v>
      </c>
      <c r="H26" s="2">
        <v>21542</v>
      </c>
      <c r="I26" s="15">
        <v>37459</v>
      </c>
      <c r="J26" s="4">
        <v>40500</v>
      </c>
      <c r="L26" s="57"/>
      <c r="M26" s="3">
        <v>16</v>
      </c>
      <c r="N26" s="2">
        <v>5</v>
      </c>
      <c r="O26" s="2">
        <v>504167</v>
      </c>
      <c r="P26" s="2">
        <v>162250</v>
      </c>
      <c r="Q26" s="7">
        <v>143417</v>
      </c>
      <c r="R26" s="2">
        <v>110417</v>
      </c>
      <c r="S26" s="4">
        <v>133792</v>
      </c>
      <c r="U26" s="57"/>
      <c r="AB26" s="57"/>
    </row>
    <row r="27" spans="5:28" x14ac:dyDescent="0.2">
      <c r="E27" s="3">
        <v>19</v>
      </c>
      <c r="F27" s="2">
        <v>212708</v>
      </c>
      <c r="G27" s="2">
        <v>84125</v>
      </c>
      <c r="H27" s="2">
        <v>28208</v>
      </c>
      <c r="I27" s="15">
        <v>46833</v>
      </c>
      <c r="J27" s="4">
        <v>48250</v>
      </c>
      <c r="L27" s="57"/>
      <c r="M27" s="3">
        <v>16</v>
      </c>
      <c r="N27" s="2">
        <v>6</v>
      </c>
      <c r="O27" s="2">
        <v>963834</v>
      </c>
      <c r="P27" s="2">
        <v>156791</v>
      </c>
      <c r="Q27" s="7">
        <v>83375</v>
      </c>
      <c r="R27" s="2">
        <v>50250</v>
      </c>
      <c r="S27" s="4">
        <v>71500</v>
      </c>
      <c r="U27" s="57"/>
      <c r="AB27" s="57"/>
    </row>
    <row r="28" spans="5:28" x14ac:dyDescent="0.2">
      <c r="E28" s="3">
        <v>20</v>
      </c>
      <c r="F28" s="2">
        <v>217333</v>
      </c>
      <c r="G28" s="2">
        <v>63125</v>
      </c>
      <c r="H28" s="2">
        <v>22542</v>
      </c>
      <c r="I28" s="15">
        <v>38875</v>
      </c>
      <c r="J28" s="4">
        <v>46708</v>
      </c>
      <c r="L28" s="57"/>
      <c r="M28" s="3">
        <v>16</v>
      </c>
      <c r="N28" s="2">
        <v>7</v>
      </c>
      <c r="O28" s="2">
        <v>487250</v>
      </c>
      <c r="P28" s="2">
        <v>139625</v>
      </c>
      <c r="Q28" s="7">
        <v>76625</v>
      </c>
      <c r="R28" s="2">
        <v>47625</v>
      </c>
      <c r="S28" s="4">
        <v>57708</v>
      </c>
      <c r="U28" s="57"/>
      <c r="AB28" s="57"/>
    </row>
    <row r="29" spans="5:28" x14ac:dyDescent="0.2">
      <c r="E29" s="3">
        <v>21</v>
      </c>
      <c r="F29" s="2">
        <v>199333</v>
      </c>
      <c r="G29" s="2">
        <v>62917</v>
      </c>
      <c r="H29" s="2">
        <v>25166</v>
      </c>
      <c r="I29" s="15">
        <v>52417</v>
      </c>
      <c r="J29" s="4">
        <v>65417</v>
      </c>
      <c r="L29" s="57"/>
      <c r="M29" s="3">
        <v>16</v>
      </c>
      <c r="N29" s="2">
        <v>8</v>
      </c>
      <c r="O29" s="2">
        <v>935833</v>
      </c>
      <c r="P29" s="2">
        <v>139792</v>
      </c>
      <c r="Q29" s="7">
        <v>59958</v>
      </c>
      <c r="R29" s="2">
        <v>120750</v>
      </c>
      <c r="S29" s="4">
        <v>123917</v>
      </c>
      <c r="U29" s="57"/>
      <c r="AB29" s="57"/>
    </row>
    <row r="30" spans="5:28" x14ac:dyDescent="0.2">
      <c r="E30" s="3">
        <v>22</v>
      </c>
      <c r="F30" s="2">
        <v>231958</v>
      </c>
      <c r="G30" s="2">
        <v>80875</v>
      </c>
      <c r="H30" s="2">
        <v>23667</v>
      </c>
      <c r="I30" s="15">
        <v>38416</v>
      </c>
      <c r="J30" s="4">
        <v>44708</v>
      </c>
      <c r="L30" s="57"/>
      <c r="M30" s="3">
        <v>16</v>
      </c>
      <c r="N30" s="2">
        <v>9</v>
      </c>
      <c r="O30" s="2">
        <v>678875</v>
      </c>
      <c r="P30" s="2">
        <v>154208</v>
      </c>
      <c r="Q30" s="7">
        <v>73917</v>
      </c>
      <c r="R30" s="2">
        <v>134875</v>
      </c>
      <c r="S30" s="4">
        <v>146583</v>
      </c>
      <c r="U30" s="57"/>
      <c r="AB30" s="57"/>
    </row>
    <row r="31" spans="5:28" x14ac:dyDescent="0.2">
      <c r="E31" s="3">
        <v>23</v>
      </c>
      <c r="F31" s="2">
        <v>223125</v>
      </c>
      <c r="G31" s="2">
        <v>81167</v>
      </c>
      <c r="H31" s="2">
        <v>23333</v>
      </c>
      <c r="I31" s="15">
        <v>36375</v>
      </c>
      <c r="J31" s="4">
        <v>42875</v>
      </c>
      <c r="L31" s="57"/>
      <c r="M31" s="3">
        <v>16</v>
      </c>
      <c r="N31" s="2">
        <v>10</v>
      </c>
      <c r="O31" s="2">
        <v>489250</v>
      </c>
      <c r="P31" s="2">
        <v>158083</v>
      </c>
      <c r="Q31" s="7">
        <v>88125</v>
      </c>
      <c r="R31" s="2">
        <v>131791</v>
      </c>
      <c r="S31" s="4">
        <v>160417</v>
      </c>
      <c r="U31" s="57"/>
      <c r="AB31" s="57"/>
    </row>
    <row r="32" spans="5:28" x14ac:dyDescent="0.2">
      <c r="E32" s="3">
        <v>24</v>
      </c>
      <c r="F32" s="2">
        <v>198834</v>
      </c>
      <c r="G32" s="2">
        <v>63709</v>
      </c>
      <c r="H32" s="2">
        <v>14750</v>
      </c>
      <c r="I32" s="15">
        <v>34834</v>
      </c>
      <c r="J32" s="4">
        <v>47583</v>
      </c>
      <c r="L32" s="57"/>
      <c r="M32" s="3">
        <v>16</v>
      </c>
      <c r="N32" s="2">
        <v>11</v>
      </c>
      <c r="O32" s="2">
        <v>221709</v>
      </c>
      <c r="P32" s="2">
        <v>69792</v>
      </c>
      <c r="Q32" s="7">
        <v>37000</v>
      </c>
      <c r="R32" s="2">
        <v>44916</v>
      </c>
      <c r="S32" s="4">
        <v>52917</v>
      </c>
      <c r="U32" s="57"/>
      <c r="AB32" s="57"/>
    </row>
    <row r="33" spans="5:28" x14ac:dyDescent="0.2">
      <c r="E33" s="3">
        <v>25</v>
      </c>
      <c r="F33" s="2">
        <v>202542</v>
      </c>
      <c r="G33" s="2">
        <v>64667</v>
      </c>
      <c r="H33" s="2">
        <v>21750</v>
      </c>
      <c r="I33" s="15">
        <v>37000</v>
      </c>
      <c r="J33" s="4">
        <v>44542</v>
      </c>
      <c r="L33" s="57"/>
      <c r="M33" s="3">
        <v>16</v>
      </c>
      <c r="N33" s="2">
        <v>12</v>
      </c>
      <c r="O33" s="2">
        <v>461750</v>
      </c>
      <c r="P33" s="2">
        <v>155708</v>
      </c>
      <c r="Q33" s="7">
        <v>55458</v>
      </c>
      <c r="R33" s="2">
        <v>127333</v>
      </c>
      <c r="S33" s="4">
        <v>136583</v>
      </c>
      <c r="U33" s="57"/>
      <c r="AB33" s="57"/>
    </row>
    <row r="34" spans="5:28" x14ac:dyDescent="0.2">
      <c r="E34" s="3">
        <v>26</v>
      </c>
      <c r="F34" s="2">
        <v>216834</v>
      </c>
      <c r="G34" s="2">
        <v>66834</v>
      </c>
      <c r="H34" s="2">
        <v>20292</v>
      </c>
      <c r="I34" s="15">
        <v>36500</v>
      </c>
      <c r="J34" s="4">
        <v>51417</v>
      </c>
      <c r="L34" s="57"/>
      <c r="M34" s="3">
        <v>16</v>
      </c>
      <c r="N34" s="2">
        <v>13</v>
      </c>
      <c r="O34" s="2">
        <v>215667</v>
      </c>
      <c r="P34" s="2">
        <v>68792</v>
      </c>
      <c r="Q34" s="7">
        <v>35292</v>
      </c>
      <c r="R34" s="2">
        <v>43208</v>
      </c>
      <c r="S34" s="4">
        <v>66959</v>
      </c>
      <c r="U34" s="57"/>
      <c r="AB34" s="57"/>
    </row>
    <row r="35" spans="5:28" x14ac:dyDescent="0.2">
      <c r="E35" s="3">
        <v>27</v>
      </c>
      <c r="F35" s="2">
        <v>211792</v>
      </c>
      <c r="G35" s="2">
        <v>69792</v>
      </c>
      <c r="H35" s="2">
        <v>21500</v>
      </c>
      <c r="I35" s="15">
        <v>33542</v>
      </c>
      <c r="J35" s="4">
        <v>45583</v>
      </c>
      <c r="L35" s="57"/>
      <c r="M35" s="3">
        <v>16</v>
      </c>
      <c r="N35" s="2">
        <v>14</v>
      </c>
      <c r="O35" s="2">
        <v>216084</v>
      </c>
      <c r="P35" s="2">
        <v>60833</v>
      </c>
      <c r="Q35" s="7">
        <v>19125</v>
      </c>
      <c r="R35" s="2">
        <v>41709</v>
      </c>
      <c r="S35" s="4">
        <v>50000</v>
      </c>
      <c r="U35" s="57"/>
      <c r="AB35" s="57"/>
    </row>
    <row r="36" spans="5:28" x14ac:dyDescent="0.2">
      <c r="E36" s="3">
        <v>28</v>
      </c>
      <c r="F36" s="2">
        <v>231167</v>
      </c>
      <c r="G36" s="2">
        <v>54083</v>
      </c>
      <c r="H36" s="2">
        <v>36083</v>
      </c>
      <c r="I36" s="15">
        <v>38292</v>
      </c>
      <c r="J36" s="4">
        <v>55667</v>
      </c>
      <c r="L36" s="57"/>
      <c r="M36" s="3">
        <v>16</v>
      </c>
      <c r="N36" s="2">
        <v>15</v>
      </c>
      <c r="O36" s="2">
        <v>227375</v>
      </c>
      <c r="P36" s="2">
        <v>76875</v>
      </c>
      <c r="Q36" s="7">
        <v>19417</v>
      </c>
      <c r="R36" s="2">
        <v>50875</v>
      </c>
      <c r="S36" s="4">
        <v>50083</v>
      </c>
      <c r="U36" s="57"/>
      <c r="AB36" s="57"/>
    </row>
    <row r="37" spans="5:28" ht="16" thickBot="1" x14ac:dyDescent="0.25">
      <c r="E37" s="3">
        <v>29</v>
      </c>
      <c r="F37" s="2">
        <v>209041</v>
      </c>
      <c r="G37" s="2">
        <v>55875</v>
      </c>
      <c r="H37" s="2">
        <v>24750</v>
      </c>
      <c r="I37" s="15">
        <v>40958</v>
      </c>
      <c r="J37" s="4">
        <v>42667</v>
      </c>
      <c r="L37" s="57"/>
      <c r="M37" s="9">
        <v>16</v>
      </c>
      <c r="N37" s="10">
        <v>16</v>
      </c>
      <c r="O37" s="10">
        <v>204625</v>
      </c>
      <c r="P37" s="10">
        <v>77125</v>
      </c>
      <c r="Q37" s="37">
        <v>23292</v>
      </c>
      <c r="R37" s="10">
        <v>49542</v>
      </c>
      <c r="S37" s="11">
        <v>46125</v>
      </c>
      <c r="U37" s="57"/>
      <c r="AB37" s="57"/>
    </row>
    <row r="38" spans="5:28" x14ac:dyDescent="0.2">
      <c r="E38" s="3">
        <v>30</v>
      </c>
      <c r="F38" s="2">
        <v>199542</v>
      </c>
      <c r="G38" s="2">
        <v>55875</v>
      </c>
      <c r="H38" s="2">
        <v>14500</v>
      </c>
      <c r="I38" s="15">
        <v>30167</v>
      </c>
      <c r="J38" s="4">
        <v>36167</v>
      </c>
      <c r="L38" s="57"/>
      <c r="M38" s="50" t="s">
        <v>3</v>
      </c>
      <c r="N38" s="51"/>
      <c r="O38" s="42">
        <f>AVERAGE(O22:O37)</f>
        <v>3002221.5625</v>
      </c>
      <c r="P38" s="42">
        <f>AVERAGE(P22:P37)</f>
        <v>385489.5</v>
      </c>
      <c r="Q38" s="42">
        <f>AVERAGE(Q22:Q37)</f>
        <v>85278.125</v>
      </c>
      <c r="R38" s="42">
        <f>AVERAGE(R22:R37)</f>
        <v>89986.9375</v>
      </c>
      <c r="S38" s="43">
        <f>AVERAGE(S22:S37)</f>
        <v>125010.5</v>
      </c>
      <c r="U38" s="57"/>
      <c r="AB38" s="57"/>
    </row>
    <row r="39" spans="5:28" x14ac:dyDescent="0.2">
      <c r="E39" s="3">
        <v>31</v>
      </c>
      <c r="F39" s="2">
        <v>190417</v>
      </c>
      <c r="G39" s="2">
        <v>39125</v>
      </c>
      <c r="H39" s="2">
        <v>13958</v>
      </c>
      <c r="I39" s="15">
        <v>29250</v>
      </c>
      <c r="J39" s="4">
        <v>33750</v>
      </c>
      <c r="L39" s="57"/>
      <c r="M39" s="52" t="s">
        <v>4</v>
      </c>
      <c r="N39" s="53"/>
      <c r="O39" s="45">
        <f>STDEV(O22:O37)</f>
        <v>6680297.7463868381</v>
      </c>
      <c r="P39" s="45">
        <f>STDEV(P22:P37)</f>
        <v>692328.57432907773</v>
      </c>
      <c r="Q39" s="45">
        <f>STDEV(Q22:Q37)</f>
        <v>56295.948042317694</v>
      </c>
      <c r="R39" s="45">
        <f>STDEV(R22:R37)</f>
        <v>45095.559839772475</v>
      </c>
      <c r="S39" s="46">
        <f>STDEV(S22:S37)</f>
        <v>86924.519647028632</v>
      </c>
      <c r="U39" s="57"/>
      <c r="AB39" s="57"/>
    </row>
    <row r="40" spans="5:28" ht="16" thickBot="1" x14ac:dyDescent="0.25">
      <c r="E40" s="9">
        <v>32</v>
      </c>
      <c r="F40" s="10">
        <v>210084</v>
      </c>
      <c r="G40" s="10">
        <v>46708</v>
      </c>
      <c r="H40" s="10">
        <v>21459</v>
      </c>
      <c r="I40" s="36">
        <v>312958</v>
      </c>
      <c r="J40" s="11">
        <v>37417</v>
      </c>
      <c r="L40" s="57"/>
      <c r="M40" s="52" t="s">
        <v>5</v>
      </c>
      <c r="N40" s="53"/>
      <c r="O40" s="45">
        <f>MEDIAN(O22:O37)</f>
        <v>496708.5</v>
      </c>
      <c r="P40" s="45">
        <f>MEDIAN(P22:P37)</f>
        <v>154958</v>
      </c>
      <c r="Q40" s="45">
        <f>MEDIAN(Q22:Q37)</f>
        <v>75271</v>
      </c>
      <c r="R40" s="45">
        <f>MEDIAN(R22:R37)</f>
        <v>85958.5</v>
      </c>
      <c r="S40" s="46">
        <f>MEDIAN(S22:S37)</f>
        <v>128854.5</v>
      </c>
      <c r="U40" s="57"/>
      <c r="AB40" s="57"/>
    </row>
    <row r="41" spans="5:28" ht="16" thickBot="1" x14ac:dyDescent="0.25">
      <c r="E41" s="41" t="s">
        <v>3</v>
      </c>
      <c r="F41" s="42">
        <f>AVERAGE(F9:F40)</f>
        <v>369849.09375</v>
      </c>
      <c r="G41" s="42">
        <f>AVERAGE(G9:G40)</f>
        <v>103291.75</v>
      </c>
      <c r="H41" s="42">
        <f>AVERAGE(H9:H40)</f>
        <v>37655.03125</v>
      </c>
      <c r="I41" s="42">
        <f>AVERAGE(I9:I40)</f>
        <v>51916.65625</v>
      </c>
      <c r="J41" s="43">
        <f>AVERAGE(J9:J40)</f>
        <v>63446.65625</v>
      </c>
      <c r="L41" s="57"/>
      <c r="M41" s="54" t="s">
        <v>6</v>
      </c>
      <c r="N41" s="55"/>
      <c r="O41" s="48">
        <f>VAR(O22:O37)</f>
        <v>44626377980381.07</v>
      </c>
      <c r="P41" s="48">
        <f>VARP(P22:P37)</f>
        <v>449361426405.5</v>
      </c>
      <c r="Q41" s="48">
        <f>VARP(Q22:Q37)</f>
        <v>2971156655.609375</v>
      </c>
      <c r="R41" s="48">
        <f>VARP(R22:R37)</f>
        <v>1906508922.4335938</v>
      </c>
      <c r="S41" s="49">
        <f>VARP(S22:S37)</f>
        <v>7083630108.625</v>
      </c>
      <c r="U41" s="57"/>
      <c r="AB41" s="57"/>
    </row>
    <row r="42" spans="5:28" x14ac:dyDescent="0.2">
      <c r="E42" s="44" t="s">
        <v>4</v>
      </c>
      <c r="F42" s="45">
        <f>STDEV(F9:F40)</f>
        <v>772304.38405343285</v>
      </c>
      <c r="G42" s="45">
        <f>STDEV(G9:G40)</f>
        <v>184146.55348302727</v>
      </c>
      <c r="H42" s="45">
        <f>STDEV(H9:H40)</f>
        <v>25859.846482447767</v>
      </c>
      <c r="I42" s="45">
        <f>STDEV(I9:I40)</f>
        <v>48507.595682305509</v>
      </c>
      <c r="J42" s="46">
        <f>STDEV(J9:J40)</f>
        <v>57966.758971433082</v>
      </c>
      <c r="L42" s="57"/>
      <c r="U42" s="57"/>
      <c r="AB42" s="57"/>
    </row>
    <row r="43" spans="5:28" x14ac:dyDescent="0.2">
      <c r="E43" s="44" t="s">
        <v>5</v>
      </c>
      <c r="F43" s="45">
        <f>MEDIAN(F9:F40)</f>
        <v>215563</v>
      </c>
      <c r="G43" s="45">
        <f>MEDIAN(G9:G40)</f>
        <v>68313</v>
      </c>
      <c r="H43" s="45">
        <f>MEDIAN(H9:H40)</f>
        <v>25667</v>
      </c>
      <c r="I43" s="45">
        <f>MEDIAN(I9:I40)</f>
        <v>41499.5</v>
      </c>
      <c r="J43" s="46">
        <f>MEDIAN(J9:J40)</f>
        <v>48583</v>
      </c>
      <c r="L43" s="57"/>
      <c r="U43" s="57"/>
      <c r="AB43" s="57"/>
    </row>
    <row r="44" spans="5:28" ht="16" thickBot="1" x14ac:dyDescent="0.25">
      <c r="E44" s="47" t="s">
        <v>6</v>
      </c>
      <c r="F44" s="48">
        <f>_xlfn.VAR.S(F9:F40)</f>
        <v>596454061628.15222</v>
      </c>
      <c r="G44" s="48">
        <f>VAR(G9:G40)</f>
        <v>33909953159.677418</v>
      </c>
      <c r="H44" s="48">
        <f>VAR(H9:H40)</f>
        <v>668731660.09576619</v>
      </c>
      <c r="I44" s="48">
        <f>VAR(I9:I40)</f>
        <v>2352986838.8780241</v>
      </c>
      <c r="J44" s="49">
        <f>VAR(J9:J40)</f>
        <v>3360145145.6522179</v>
      </c>
      <c r="L44" s="57"/>
      <c r="U44" s="57"/>
      <c r="AB44" s="57"/>
    </row>
    <row r="45" spans="5:28" x14ac:dyDescent="0.2">
      <c r="L45" s="57"/>
      <c r="M45" s="30" t="s">
        <v>17</v>
      </c>
      <c r="N45" s="31"/>
      <c r="O45" s="31"/>
      <c r="P45" s="31"/>
      <c r="Q45" s="31"/>
      <c r="R45" s="31"/>
      <c r="S45" s="32"/>
      <c r="U45" s="57"/>
      <c r="AB45" s="57"/>
    </row>
    <row r="46" spans="5:28" x14ac:dyDescent="0.2">
      <c r="L46" s="57"/>
      <c r="M46" s="25" t="s">
        <v>1</v>
      </c>
      <c r="N46" s="26" t="s">
        <v>2</v>
      </c>
      <c r="O46" s="26" t="s">
        <v>19</v>
      </c>
      <c r="P46" s="26" t="s">
        <v>20</v>
      </c>
      <c r="Q46" s="26" t="s">
        <v>21</v>
      </c>
      <c r="R46" s="27" t="s">
        <v>22</v>
      </c>
      <c r="S46" s="28" t="s">
        <v>23</v>
      </c>
      <c r="U46" s="57"/>
      <c r="AB46" s="57"/>
    </row>
    <row r="47" spans="5:28" x14ac:dyDescent="0.2">
      <c r="L47" s="57"/>
      <c r="M47" s="3">
        <v>32</v>
      </c>
      <c r="N47" s="2">
        <v>1</v>
      </c>
      <c r="O47" s="2">
        <v>66950709</v>
      </c>
      <c r="P47" s="2">
        <v>2601959</v>
      </c>
      <c r="Q47" s="7">
        <v>213333</v>
      </c>
      <c r="R47" s="2">
        <v>60875</v>
      </c>
      <c r="S47" s="4">
        <v>180458</v>
      </c>
      <c r="U47" s="57"/>
      <c r="AB47" s="57"/>
    </row>
    <row r="48" spans="5:28" x14ac:dyDescent="0.2">
      <c r="L48" s="57"/>
      <c r="M48" s="3">
        <v>32</v>
      </c>
      <c r="N48" s="2">
        <v>2</v>
      </c>
      <c r="O48" s="2">
        <v>67154792</v>
      </c>
      <c r="P48" s="2">
        <v>2425208</v>
      </c>
      <c r="Q48" s="7">
        <v>201041</v>
      </c>
      <c r="R48" s="2">
        <v>56542</v>
      </c>
      <c r="S48" s="4">
        <v>725125</v>
      </c>
      <c r="U48" s="57"/>
      <c r="AB48" s="57"/>
    </row>
    <row r="49" spans="12:28" x14ac:dyDescent="0.2">
      <c r="L49" s="57"/>
      <c r="M49" s="3">
        <v>32</v>
      </c>
      <c r="N49" s="2">
        <v>3</v>
      </c>
      <c r="O49" s="2">
        <v>644000</v>
      </c>
      <c r="P49" s="2">
        <v>77834</v>
      </c>
      <c r="Q49" s="7">
        <v>80250</v>
      </c>
      <c r="R49" s="2">
        <v>52333</v>
      </c>
      <c r="S49" s="4">
        <v>91167</v>
      </c>
      <c r="U49" s="57"/>
      <c r="AB49" s="57"/>
    </row>
    <row r="50" spans="12:28" x14ac:dyDescent="0.2">
      <c r="L50" s="57"/>
      <c r="M50" s="3">
        <v>32</v>
      </c>
      <c r="N50" s="2">
        <v>4</v>
      </c>
      <c r="O50" s="2">
        <v>927416</v>
      </c>
      <c r="P50" s="2">
        <v>149583</v>
      </c>
      <c r="Q50" s="7">
        <v>169625</v>
      </c>
      <c r="R50" s="2">
        <v>125375</v>
      </c>
      <c r="S50" s="4">
        <v>148792</v>
      </c>
      <c r="U50" s="57"/>
      <c r="AB50" s="57"/>
    </row>
    <row r="51" spans="12:28" x14ac:dyDescent="0.2">
      <c r="L51" s="57"/>
      <c r="M51" s="3">
        <v>32</v>
      </c>
      <c r="N51" s="2">
        <v>5</v>
      </c>
      <c r="O51" s="2">
        <v>1286167</v>
      </c>
      <c r="P51" s="2">
        <v>142208</v>
      </c>
      <c r="Q51" s="7">
        <v>69292</v>
      </c>
      <c r="R51" s="2">
        <v>47333</v>
      </c>
      <c r="S51" s="4">
        <v>65000</v>
      </c>
      <c r="U51" s="57"/>
      <c r="AB51" s="57"/>
    </row>
    <row r="52" spans="12:28" x14ac:dyDescent="0.2">
      <c r="L52" s="57"/>
      <c r="M52" s="3">
        <v>32</v>
      </c>
      <c r="N52" s="2">
        <v>6</v>
      </c>
      <c r="O52" s="2">
        <v>511750</v>
      </c>
      <c r="P52" s="2">
        <v>63250</v>
      </c>
      <c r="Q52" s="7">
        <v>75000</v>
      </c>
      <c r="R52" s="2">
        <v>49292</v>
      </c>
      <c r="S52" s="4">
        <v>62250</v>
      </c>
      <c r="U52" s="57"/>
      <c r="AB52" s="57"/>
    </row>
    <row r="53" spans="12:28" x14ac:dyDescent="0.2">
      <c r="L53" s="57"/>
      <c r="M53" s="3">
        <v>32</v>
      </c>
      <c r="N53" s="2">
        <v>7</v>
      </c>
      <c r="O53" s="2">
        <v>442000</v>
      </c>
      <c r="P53" s="2">
        <v>60167</v>
      </c>
      <c r="Q53" s="7">
        <v>80125</v>
      </c>
      <c r="R53" s="2">
        <v>46417</v>
      </c>
      <c r="S53" s="4">
        <v>62791</v>
      </c>
      <c r="U53" s="57"/>
      <c r="AA53" s="1"/>
      <c r="AB53" s="1"/>
    </row>
    <row r="54" spans="12:28" x14ac:dyDescent="0.2">
      <c r="L54" s="57"/>
      <c r="M54" s="3">
        <v>32</v>
      </c>
      <c r="N54" s="2">
        <v>8</v>
      </c>
      <c r="O54" s="2">
        <v>443583</v>
      </c>
      <c r="P54" s="2">
        <v>150291</v>
      </c>
      <c r="Q54" s="7">
        <v>68292</v>
      </c>
      <c r="R54" s="2">
        <v>138625</v>
      </c>
      <c r="S54" s="4">
        <v>148209</v>
      </c>
      <c r="U54" s="57"/>
      <c r="AA54" s="1"/>
      <c r="AB54" s="1"/>
    </row>
    <row r="55" spans="12:28" x14ac:dyDescent="0.2">
      <c r="L55" s="57"/>
      <c r="M55" s="3">
        <v>32</v>
      </c>
      <c r="N55" s="2">
        <v>9</v>
      </c>
      <c r="O55" s="2">
        <v>692708</v>
      </c>
      <c r="P55" s="2">
        <v>148416</v>
      </c>
      <c r="Q55" s="7">
        <v>54625</v>
      </c>
      <c r="R55" s="2">
        <v>112542</v>
      </c>
      <c r="S55" s="4">
        <v>136500</v>
      </c>
      <c r="U55" s="57"/>
      <c r="AA55" s="1"/>
      <c r="AB55" s="1"/>
    </row>
    <row r="56" spans="12:28" x14ac:dyDescent="0.2">
      <c r="L56" s="57"/>
      <c r="M56" s="3">
        <v>32</v>
      </c>
      <c r="N56" s="2">
        <v>10</v>
      </c>
      <c r="O56" s="2">
        <v>474000</v>
      </c>
      <c r="P56" s="2">
        <v>71250</v>
      </c>
      <c r="Q56" s="7">
        <v>57250</v>
      </c>
      <c r="R56" s="2">
        <v>105375</v>
      </c>
      <c r="S56" s="4">
        <v>709375</v>
      </c>
      <c r="U56" s="57"/>
      <c r="AA56" s="1"/>
      <c r="AB56" s="1"/>
    </row>
    <row r="57" spans="12:28" x14ac:dyDescent="0.2">
      <c r="L57" s="57"/>
      <c r="M57" s="3">
        <v>32</v>
      </c>
      <c r="N57" s="2">
        <v>11</v>
      </c>
      <c r="O57" s="2">
        <v>437625</v>
      </c>
      <c r="P57" s="2">
        <v>139250</v>
      </c>
      <c r="Q57" s="7">
        <v>53625</v>
      </c>
      <c r="R57" s="2">
        <v>97459</v>
      </c>
      <c r="S57" s="4">
        <v>134334</v>
      </c>
      <c r="U57" s="57"/>
      <c r="AA57" s="1"/>
      <c r="AB57" s="1"/>
    </row>
    <row r="58" spans="12:28" x14ac:dyDescent="0.2">
      <c r="L58" s="57"/>
      <c r="M58" s="3">
        <v>32</v>
      </c>
      <c r="N58" s="2">
        <v>12</v>
      </c>
      <c r="O58" s="2">
        <v>443417</v>
      </c>
      <c r="P58" s="2">
        <v>208375</v>
      </c>
      <c r="Q58" s="7">
        <v>50209</v>
      </c>
      <c r="R58" s="2">
        <v>118500</v>
      </c>
      <c r="S58" s="4">
        <v>137875</v>
      </c>
      <c r="U58" s="57"/>
      <c r="AA58" s="1"/>
      <c r="AB58" s="1"/>
    </row>
    <row r="59" spans="12:28" x14ac:dyDescent="0.2">
      <c r="L59" s="57"/>
      <c r="M59" s="3">
        <v>32</v>
      </c>
      <c r="N59" s="2">
        <v>13</v>
      </c>
      <c r="O59" s="2">
        <v>692708</v>
      </c>
      <c r="P59" s="2">
        <v>151125</v>
      </c>
      <c r="Q59" s="7">
        <v>67917</v>
      </c>
      <c r="R59" s="2">
        <v>161291</v>
      </c>
      <c r="S59" s="4">
        <v>135916</v>
      </c>
      <c r="U59" s="57"/>
      <c r="AA59" s="1"/>
      <c r="AB59" s="1"/>
    </row>
    <row r="60" spans="12:28" x14ac:dyDescent="0.2">
      <c r="L60" s="57"/>
      <c r="M60" s="3">
        <v>32</v>
      </c>
      <c r="N60" s="2">
        <v>14</v>
      </c>
      <c r="O60" s="2">
        <v>474000</v>
      </c>
      <c r="P60" s="2">
        <v>160875</v>
      </c>
      <c r="Q60" s="7">
        <v>50834</v>
      </c>
      <c r="R60" s="2">
        <v>92417</v>
      </c>
      <c r="S60" s="4">
        <v>108792</v>
      </c>
      <c r="U60" s="57"/>
      <c r="AA60" s="1"/>
      <c r="AB60" s="1"/>
    </row>
    <row r="61" spans="12:28" x14ac:dyDescent="0.2">
      <c r="L61" s="57"/>
      <c r="M61" s="3">
        <v>32</v>
      </c>
      <c r="N61" s="2">
        <v>15</v>
      </c>
      <c r="O61" s="2">
        <v>437625</v>
      </c>
      <c r="P61" s="2">
        <v>149417</v>
      </c>
      <c r="Q61" s="7">
        <v>28667</v>
      </c>
      <c r="R61" s="2">
        <v>47584</v>
      </c>
      <c r="S61" s="4">
        <v>63541</v>
      </c>
      <c r="U61" s="57"/>
      <c r="AA61" s="1"/>
      <c r="AB61" s="1"/>
    </row>
    <row r="62" spans="12:28" x14ac:dyDescent="0.2">
      <c r="L62" s="57"/>
      <c r="M62" s="3">
        <v>32</v>
      </c>
      <c r="N62" s="2">
        <v>16</v>
      </c>
      <c r="O62" s="2">
        <v>443417</v>
      </c>
      <c r="P62" s="2">
        <v>720042</v>
      </c>
      <c r="Q62" s="7">
        <v>61125</v>
      </c>
      <c r="R62" s="2">
        <v>129500</v>
      </c>
      <c r="S62" s="4">
        <v>190125</v>
      </c>
      <c r="U62" s="57"/>
      <c r="AA62" s="1"/>
      <c r="AB62" s="1"/>
    </row>
    <row r="63" spans="12:28" x14ac:dyDescent="0.2">
      <c r="L63" s="57"/>
      <c r="M63" s="3">
        <v>32</v>
      </c>
      <c r="N63" s="2">
        <v>17</v>
      </c>
      <c r="O63" s="2">
        <v>692708</v>
      </c>
      <c r="P63" s="2">
        <v>139958</v>
      </c>
      <c r="Q63" s="7">
        <v>45667</v>
      </c>
      <c r="R63" s="2">
        <v>105625</v>
      </c>
      <c r="S63" s="4">
        <v>119959</v>
      </c>
      <c r="U63" s="57"/>
      <c r="AA63" s="1"/>
      <c r="AB63" s="1"/>
    </row>
    <row r="64" spans="12:28" x14ac:dyDescent="0.2">
      <c r="L64" s="57"/>
      <c r="M64" s="3">
        <v>32</v>
      </c>
      <c r="N64" s="2">
        <v>18</v>
      </c>
      <c r="O64" s="2">
        <v>474000</v>
      </c>
      <c r="P64" s="2">
        <v>158375</v>
      </c>
      <c r="Q64" s="7">
        <v>46125</v>
      </c>
      <c r="R64" s="2">
        <v>92000</v>
      </c>
      <c r="S64" s="4">
        <v>136833</v>
      </c>
      <c r="U64" s="57"/>
      <c r="AA64" s="1"/>
      <c r="AB64" s="1"/>
    </row>
    <row r="65" spans="12:28" x14ac:dyDescent="0.2">
      <c r="L65" s="57"/>
      <c r="M65" s="3">
        <v>32</v>
      </c>
      <c r="N65" s="2">
        <v>19</v>
      </c>
      <c r="O65" s="2">
        <v>437625</v>
      </c>
      <c r="P65" s="2">
        <v>162792</v>
      </c>
      <c r="Q65" s="7">
        <v>55625</v>
      </c>
      <c r="R65" s="2">
        <v>117709</v>
      </c>
      <c r="S65" s="4">
        <v>178167</v>
      </c>
      <c r="U65" s="57"/>
      <c r="AA65" s="1"/>
      <c r="AB65" s="1"/>
    </row>
    <row r="66" spans="12:28" x14ac:dyDescent="0.2">
      <c r="L66" s="57"/>
      <c r="M66" s="3">
        <v>32</v>
      </c>
      <c r="N66" s="2">
        <v>20</v>
      </c>
      <c r="O66" s="2">
        <v>443417</v>
      </c>
      <c r="P66" s="2">
        <v>109334</v>
      </c>
      <c r="Q66" s="7">
        <v>48083</v>
      </c>
      <c r="R66" s="2">
        <v>110375</v>
      </c>
      <c r="S66" s="4">
        <v>106166</v>
      </c>
      <c r="U66" s="57"/>
      <c r="AA66" s="1"/>
      <c r="AB66" s="1"/>
    </row>
    <row r="67" spans="12:28" x14ac:dyDescent="0.2">
      <c r="L67" s="57"/>
      <c r="M67" s="3">
        <v>32</v>
      </c>
      <c r="N67" s="2">
        <v>21</v>
      </c>
      <c r="O67" s="2">
        <v>692708</v>
      </c>
      <c r="P67" s="2">
        <v>114250</v>
      </c>
      <c r="Q67" s="7">
        <v>43125</v>
      </c>
      <c r="R67" s="2">
        <v>91916</v>
      </c>
      <c r="S67" s="4">
        <v>104167</v>
      </c>
      <c r="U67" s="57"/>
      <c r="AA67" s="1"/>
      <c r="AB67" s="1"/>
    </row>
    <row r="68" spans="12:28" x14ac:dyDescent="0.2">
      <c r="L68" s="57"/>
      <c r="M68" s="3">
        <v>32</v>
      </c>
      <c r="N68" s="2">
        <v>22</v>
      </c>
      <c r="O68" s="2">
        <v>474000</v>
      </c>
      <c r="P68" s="2">
        <v>174709</v>
      </c>
      <c r="Q68" s="7">
        <v>28750</v>
      </c>
      <c r="R68" s="2">
        <v>46416</v>
      </c>
      <c r="S68" s="4">
        <v>62666</v>
      </c>
      <c r="U68" s="57"/>
      <c r="AA68" s="1"/>
      <c r="AB68" s="1"/>
    </row>
    <row r="69" spans="12:28" x14ac:dyDescent="0.2">
      <c r="L69" s="57"/>
      <c r="M69" s="3">
        <v>32</v>
      </c>
      <c r="N69" s="2">
        <v>23</v>
      </c>
      <c r="O69" s="2">
        <v>437625</v>
      </c>
      <c r="P69" s="2">
        <v>126750</v>
      </c>
      <c r="Q69" s="7">
        <v>42083</v>
      </c>
      <c r="R69" s="2">
        <v>88542</v>
      </c>
      <c r="S69" s="4">
        <v>106208</v>
      </c>
      <c r="U69" s="57"/>
    </row>
    <row r="70" spans="12:28" x14ac:dyDescent="0.2">
      <c r="L70" s="57"/>
      <c r="M70" s="3">
        <v>32</v>
      </c>
      <c r="N70" s="2">
        <v>24</v>
      </c>
      <c r="O70" s="2">
        <v>443417</v>
      </c>
      <c r="P70" s="2">
        <v>126875</v>
      </c>
      <c r="Q70" s="7">
        <v>42167</v>
      </c>
      <c r="R70" s="2">
        <v>86542</v>
      </c>
      <c r="S70" s="4">
        <v>106125</v>
      </c>
      <c r="U70" s="57"/>
    </row>
    <row r="71" spans="12:28" x14ac:dyDescent="0.2">
      <c r="L71" s="57"/>
      <c r="M71" s="3">
        <v>32</v>
      </c>
      <c r="N71" s="2">
        <v>25</v>
      </c>
      <c r="O71" s="2">
        <v>692708</v>
      </c>
      <c r="P71" s="2">
        <v>134333</v>
      </c>
      <c r="Q71" s="7">
        <v>41667</v>
      </c>
      <c r="R71" s="2">
        <v>105792</v>
      </c>
      <c r="S71" s="4">
        <v>106250</v>
      </c>
      <c r="U71" s="57"/>
    </row>
    <row r="72" spans="12:28" x14ac:dyDescent="0.2">
      <c r="L72" s="57"/>
      <c r="M72" s="3">
        <v>32</v>
      </c>
      <c r="N72" s="2">
        <v>26</v>
      </c>
      <c r="O72" s="2">
        <v>474000</v>
      </c>
      <c r="P72" s="2">
        <v>145791</v>
      </c>
      <c r="Q72" s="7">
        <v>58333</v>
      </c>
      <c r="R72" s="2">
        <v>86584</v>
      </c>
      <c r="S72" s="4">
        <v>97500</v>
      </c>
      <c r="U72" s="57"/>
    </row>
    <row r="73" spans="12:28" x14ac:dyDescent="0.2">
      <c r="L73" s="57"/>
      <c r="M73" s="3">
        <v>32</v>
      </c>
      <c r="N73" s="2">
        <v>27</v>
      </c>
      <c r="O73" s="2">
        <v>437625</v>
      </c>
      <c r="P73" s="2">
        <v>112167</v>
      </c>
      <c r="Q73" s="7">
        <v>45583</v>
      </c>
      <c r="R73" s="2">
        <v>111000</v>
      </c>
      <c r="S73" s="4">
        <v>124250</v>
      </c>
      <c r="U73" s="57"/>
    </row>
    <row r="74" spans="12:28" x14ac:dyDescent="0.2">
      <c r="L74" s="57"/>
      <c r="M74" s="3">
        <v>32</v>
      </c>
      <c r="N74" s="2">
        <v>28</v>
      </c>
      <c r="O74" s="2">
        <v>443417</v>
      </c>
      <c r="P74" s="2">
        <v>71000</v>
      </c>
      <c r="Q74" s="7">
        <v>20667</v>
      </c>
      <c r="R74" s="2">
        <v>38959</v>
      </c>
      <c r="S74" s="4">
        <v>44958</v>
      </c>
      <c r="U74" s="57"/>
    </row>
    <row r="75" spans="12:28" x14ac:dyDescent="0.2">
      <c r="L75" s="57"/>
      <c r="M75" s="3">
        <v>32</v>
      </c>
      <c r="N75" s="2">
        <v>29</v>
      </c>
      <c r="O75" s="2">
        <v>412375</v>
      </c>
      <c r="P75" s="2">
        <v>56292</v>
      </c>
      <c r="Q75" s="7">
        <v>69250</v>
      </c>
      <c r="R75" s="2">
        <v>119458</v>
      </c>
      <c r="S75" s="4">
        <v>107458</v>
      </c>
      <c r="U75" s="57"/>
    </row>
    <row r="76" spans="12:28" x14ac:dyDescent="0.2">
      <c r="L76" s="57"/>
      <c r="M76" s="3">
        <v>32</v>
      </c>
      <c r="N76" s="2">
        <v>30</v>
      </c>
      <c r="O76" s="2">
        <v>217000</v>
      </c>
      <c r="P76" s="2">
        <v>55958</v>
      </c>
      <c r="Q76" s="7">
        <v>33125</v>
      </c>
      <c r="R76" s="2">
        <v>38667</v>
      </c>
      <c r="S76" s="4">
        <v>46916</v>
      </c>
      <c r="U76" s="57"/>
    </row>
    <row r="77" spans="12:28" x14ac:dyDescent="0.2">
      <c r="L77" s="57"/>
      <c r="M77" s="3">
        <v>32</v>
      </c>
      <c r="N77" s="2">
        <v>31</v>
      </c>
      <c r="O77" s="2">
        <v>208916</v>
      </c>
      <c r="P77" s="2">
        <v>72584</v>
      </c>
      <c r="Q77" s="7">
        <v>19167</v>
      </c>
      <c r="R77" s="2">
        <v>45000</v>
      </c>
      <c r="S77" s="4">
        <v>44917</v>
      </c>
      <c r="U77" s="57"/>
    </row>
    <row r="78" spans="12:28" ht="16" thickBot="1" x14ac:dyDescent="0.25">
      <c r="L78" s="57"/>
      <c r="M78" s="9">
        <v>32</v>
      </c>
      <c r="N78" s="10">
        <v>32</v>
      </c>
      <c r="O78" s="10">
        <v>207667</v>
      </c>
      <c r="P78" s="10">
        <v>74041</v>
      </c>
      <c r="Q78" s="37">
        <v>20458</v>
      </c>
      <c r="R78" s="10">
        <v>290250</v>
      </c>
      <c r="S78" s="11">
        <v>47333</v>
      </c>
      <c r="U78" s="57"/>
    </row>
    <row r="79" spans="12:28" x14ac:dyDescent="0.2">
      <c r="L79" s="57"/>
      <c r="M79" s="50" t="s">
        <v>3</v>
      </c>
      <c r="N79" s="51"/>
      <c r="O79" s="42">
        <f>AVERAGE(O47:O78)</f>
        <v>4676410.15625</v>
      </c>
      <c r="P79" s="42">
        <f>AVERAGE(P47:P78)</f>
        <v>289201.84375</v>
      </c>
      <c r="Q79" s="42">
        <f>AVERAGE(Q47:Q78)</f>
        <v>63783.90625</v>
      </c>
      <c r="R79" s="42">
        <f>AVERAGE(R47:R78)</f>
        <v>94259.21875</v>
      </c>
      <c r="S79" s="43">
        <f>AVERAGE(S47:S78)</f>
        <v>145003.84375</v>
      </c>
      <c r="U79" s="57"/>
    </row>
    <row r="80" spans="12:28" x14ac:dyDescent="0.2">
      <c r="L80" s="57"/>
      <c r="M80" s="52" t="s">
        <v>4</v>
      </c>
      <c r="N80" s="53"/>
      <c r="O80" s="45">
        <f>STDEV(O47:O78)</f>
        <v>16364509.00930015</v>
      </c>
      <c r="P80" s="45">
        <f>STDEV(P47:P78)</f>
        <v>594776.748719519</v>
      </c>
      <c r="Q80" s="45">
        <f>STDEV(Q47:Q78)</f>
        <v>46159.926488004981</v>
      </c>
      <c r="R80" s="45">
        <f>STDEV(R47:R78)</f>
        <v>48904.926452635649</v>
      </c>
      <c r="S80" s="46">
        <f>STDEV(S47:S78)</f>
        <v>155449.23609459828</v>
      </c>
      <c r="U80" s="57"/>
    </row>
    <row r="81" spans="12:21" x14ac:dyDescent="0.2">
      <c r="L81" s="57"/>
      <c r="M81" s="52" t="s">
        <v>5</v>
      </c>
      <c r="N81" s="53"/>
      <c r="O81" s="45">
        <f>MEDIAN(O47:O78)</f>
        <v>458791.5</v>
      </c>
      <c r="P81" s="45">
        <f t="shared" ref="P81:S81" si="0">MEDIAN(P47:P78)</f>
        <v>139604</v>
      </c>
      <c r="Q81" s="45">
        <f t="shared" si="0"/>
        <v>52229.5</v>
      </c>
      <c r="R81" s="45">
        <f t="shared" si="0"/>
        <v>92208.5</v>
      </c>
      <c r="S81" s="46">
        <f t="shared" si="0"/>
        <v>106854</v>
      </c>
      <c r="U81" s="57"/>
    </row>
    <row r="82" spans="12:21" ht="16" thickBot="1" x14ac:dyDescent="0.25">
      <c r="L82" s="57"/>
      <c r="M82" s="54" t="s">
        <v>6</v>
      </c>
      <c r="N82" s="55"/>
      <c r="O82" s="48">
        <f>_xlfn.VAR.S(O47:O78)</f>
        <v>267797155115465.75</v>
      </c>
      <c r="P82" s="48">
        <f t="shared" ref="P82:S82" si="1">VAR(P47:P78)</f>
        <v>353759380817.36188</v>
      </c>
      <c r="Q82" s="48">
        <f t="shared" si="1"/>
        <v>2130738813.3780241</v>
      </c>
      <c r="R82" s="48">
        <f t="shared" si="1"/>
        <v>2391691831.3377018</v>
      </c>
      <c r="S82" s="49">
        <f t="shared" si="1"/>
        <v>24164465002.394154</v>
      </c>
      <c r="U82" s="57"/>
    </row>
    <row r="83" spans="12:21" x14ac:dyDescent="0.2">
      <c r="L83" s="57"/>
      <c r="U83" s="57"/>
    </row>
    <row r="84" spans="12:21" x14ac:dyDescent="0.2">
      <c r="L84" s="57"/>
      <c r="U84" s="57"/>
    </row>
    <row r="85" spans="12:21" ht="16" thickBot="1" x14ac:dyDescent="0.25">
      <c r="L85" s="57"/>
      <c r="U85" s="57"/>
    </row>
    <row r="86" spans="12:21" x14ac:dyDescent="0.2">
      <c r="L86" s="57"/>
      <c r="M86" s="30" t="s">
        <v>18</v>
      </c>
      <c r="N86" s="31"/>
      <c r="O86" s="31"/>
      <c r="P86" s="31"/>
      <c r="Q86" s="31"/>
      <c r="R86" s="31"/>
      <c r="S86" s="32"/>
      <c r="U86" s="57"/>
    </row>
    <row r="87" spans="12:21" x14ac:dyDescent="0.2">
      <c r="L87" s="57"/>
      <c r="M87" s="25" t="s">
        <v>1</v>
      </c>
      <c r="N87" s="26" t="s">
        <v>2</v>
      </c>
      <c r="O87" s="26" t="s">
        <v>19</v>
      </c>
      <c r="P87" s="26" t="s">
        <v>20</v>
      </c>
      <c r="Q87" s="26" t="s">
        <v>21</v>
      </c>
      <c r="R87" s="27" t="s">
        <v>22</v>
      </c>
      <c r="S87" s="28" t="s">
        <v>23</v>
      </c>
      <c r="U87" s="57"/>
    </row>
    <row r="88" spans="12:21" x14ac:dyDescent="0.2">
      <c r="L88" s="57"/>
      <c r="M88" s="3">
        <v>64</v>
      </c>
      <c r="N88" s="2">
        <v>1</v>
      </c>
      <c r="O88" s="2">
        <v>86291458</v>
      </c>
      <c r="P88" s="2">
        <v>2774958</v>
      </c>
      <c r="Q88" s="7">
        <v>186084</v>
      </c>
      <c r="R88" s="2">
        <v>67167</v>
      </c>
      <c r="S88" s="4">
        <v>573542</v>
      </c>
      <c r="U88" s="57"/>
    </row>
    <row r="89" spans="12:21" x14ac:dyDescent="0.2">
      <c r="L89" s="57"/>
      <c r="M89" s="3">
        <v>64</v>
      </c>
      <c r="N89" s="2">
        <v>2</v>
      </c>
      <c r="O89" s="2">
        <v>2732167</v>
      </c>
      <c r="P89" s="2">
        <v>174083</v>
      </c>
      <c r="Q89" s="7">
        <v>183708</v>
      </c>
      <c r="R89" s="2">
        <v>1070833</v>
      </c>
      <c r="S89" s="4">
        <v>146208</v>
      </c>
      <c r="U89" s="57"/>
    </row>
    <row r="90" spans="12:21" x14ac:dyDescent="0.2">
      <c r="L90" s="57"/>
      <c r="M90" s="3">
        <v>64</v>
      </c>
      <c r="N90" s="2">
        <v>3</v>
      </c>
      <c r="O90" s="2">
        <v>2479875</v>
      </c>
      <c r="P90" s="2">
        <v>167167</v>
      </c>
      <c r="Q90" s="7">
        <v>150375</v>
      </c>
      <c r="R90" s="2">
        <v>104334</v>
      </c>
      <c r="S90" s="4">
        <v>211625</v>
      </c>
      <c r="U90" s="57"/>
    </row>
    <row r="91" spans="12:21" x14ac:dyDescent="0.2">
      <c r="L91" s="57"/>
      <c r="M91" s="3">
        <v>64</v>
      </c>
      <c r="N91" s="2">
        <v>4</v>
      </c>
      <c r="O91" s="2">
        <v>2907542</v>
      </c>
      <c r="P91" s="2">
        <v>170625</v>
      </c>
      <c r="Q91" s="7">
        <v>191834</v>
      </c>
      <c r="R91" s="2">
        <v>103333</v>
      </c>
      <c r="S91" s="4">
        <v>234666</v>
      </c>
      <c r="U91" s="57"/>
    </row>
    <row r="92" spans="12:21" x14ac:dyDescent="0.2">
      <c r="L92" s="57"/>
      <c r="M92" s="3">
        <v>64</v>
      </c>
      <c r="N92" s="2">
        <v>5</v>
      </c>
      <c r="O92" s="2">
        <v>2387458</v>
      </c>
      <c r="P92" s="2">
        <v>190708</v>
      </c>
      <c r="Q92" s="7">
        <v>157333</v>
      </c>
      <c r="R92" s="2">
        <v>119625</v>
      </c>
      <c r="S92" s="4">
        <v>271334</v>
      </c>
      <c r="U92" s="57"/>
    </row>
    <row r="93" spans="12:21" x14ac:dyDescent="0.2">
      <c r="L93" s="57"/>
      <c r="M93" s="3">
        <v>64</v>
      </c>
      <c r="N93" s="2">
        <v>6</v>
      </c>
      <c r="O93" s="2">
        <v>2464750</v>
      </c>
      <c r="P93" s="2">
        <v>157250</v>
      </c>
      <c r="Q93" s="7">
        <v>148333</v>
      </c>
      <c r="R93" s="2">
        <v>94458</v>
      </c>
      <c r="S93" s="4">
        <v>207583</v>
      </c>
      <c r="U93" s="57"/>
    </row>
    <row r="94" spans="12:21" x14ac:dyDescent="0.2">
      <c r="L94" s="57"/>
      <c r="M94" s="3">
        <v>64</v>
      </c>
      <c r="N94" s="2">
        <v>7</v>
      </c>
      <c r="O94" s="2">
        <v>1019208</v>
      </c>
      <c r="P94" s="2">
        <v>73625</v>
      </c>
      <c r="Q94" s="7">
        <v>162666</v>
      </c>
      <c r="R94" s="2">
        <v>89917</v>
      </c>
      <c r="S94" s="4">
        <v>219750</v>
      </c>
      <c r="U94" s="57"/>
    </row>
    <row r="95" spans="12:21" x14ac:dyDescent="0.2">
      <c r="L95" s="57"/>
      <c r="M95" s="3">
        <v>64</v>
      </c>
      <c r="N95" s="2">
        <v>8</v>
      </c>
      <c r="O95" s="2">
        <v>2176083</v>
      </c>
      <c r="P95" s="2">
        <v>161417</v>
      </c>
      <c r="Q95" s="7">
        <v>57458</v>
      </c>
      <c r="R95" s="2">
        <v>124167</v>
      </c>
      <c r="S95" s="4">
        <v>190125</v>
      </c>
      <c r="U95" s="57"/>
    </row>
    <row r="96" spans="12:21" x14ac:dyDescent="0.2">
      <c r="L96" s="57"/>
      <c r="M96" s="3">
        <v>64</v>
      </c>
      <c r="N96" s="2">
        <v>9</v>
      </c>
      <c r="O96" s="2">
        <v>2041958</v>
      </c>
      <c r="P96" s="2">
        <v>141625</v>
      </c>
      <c r="Q96" s="7">
        <v>75000</v>
      </c>
      <c r="R96" s="2">
        <v>135459</v>
      </c>
      <c r="S96" s="4">
        <v>303625</v>
      </c>
      <c r="U96" s="57"/>
    </row>
    <row r="97" spans="12:21" x14ac:dyDescent="0.2">
      <c r="L97" s="57"/>
      <c r="M97" s="3">
        <v>64</v>
      </c>
      <c r="N97" s="2">
        <v>10</v>
      </c>
      <c r="O97" s="2">
        <v>2071917</v>
      </c>
      <c r="P97" s="2">
        <v>174416</v>
      </c>
      <c r="Q97" s="7">
        <v>48459</v>
      </c>
      <c r="R97" s="2">
        <v>97875</v>
      </c>
      <c r="S97" s="4">
        <v>202750</v>
      </c>
      <c r="U97" s="57"/>
    </row>
    <row r="98" spans="12:21" x14ac:dyDescent="0.2">
      <c r="L98" s="57"/>
      <c r="M98" s="3">
        <v>64</v>
      </c>
      <c r="N98" s="2">
        <v>11</v>
      </c>
      <c r="O98" s="2">
        <v>977667</v>
      </c>
      <c r="P98" s="2">
        <v>64667</v>
      </c>
      <c r="Q98" s="7">
        <v>62875</v>
      </c>
      <c r="R98" s="2">
        <v>122375</v>
      </c>
      <c r="S98" s="4">
        <v>193000</v>
      </c>
      <c r="U98" s="57"/>
    </row>
    <row r="99" spans="12:21" x14ac:dyDescent="0.2">
      <c r="L99" s="57"/>
      <c r="M99" s="3">
        <v>64</v>
      </c>
      <c r="N99" s="2">
        <v>12</v>
      </c>
      <c r="O99" s="2">
        <v>979250</v>
      </c>
      <c r="P99" s="2">
        <v>59833</v>
      </c>
      <c r="Q99" s="7">
        <v>46833</v>
      </c>
      <c r="R99" s="2">
        <v>98416</v>
      </c>
      <c r="S99" s="4">
        <v>178125</v>
      </c>
      <c r="U99" s="57"/>
    </row>
    <row r="100" spans="12:21" x14ac:dyDescent="0.2">
      <c r="L100" s="57"/>
      <c r="M100" s="3">
        <v>64</v>
      </c>
      <c r="N100" s="2">
        <v>13</v>
      </c>
      <c r="O100" s="2">
        <v>2037541</v>
      </c>
      <c r="P100" s="2">
        <v>166666</v>
      </c>
      <c r="Q100" s="7">
        <v>60042</v>
      </c>
      <c r="R100" s="2">
        <v>143375</v>
      </c>
      <c r="S100" s="4">
        <v>204042</v>
      </c>
      <c r="U100" s="57"/>
    </row>
    <row r="101" spans="12:21" x14ac:dyDescent="0.2">
      <c r="L101" s="57"/>
      <c r="M101" s="3">
        <v>64</v>
      </c>
      <c r="N101" s="2">
        <v>14</v>
      </c>
      <c r="O101" s="2">
        <v>976209</v>
      </c>
      <c r="P101" s="2">
        <v>68792</v>
      </c>
      <c r="Q101" s="7">
        <v>64000</v>
      </c>
      <c r="R101" s="2">
        <v>105458</v>
      </c>
      <c r="S101" s="4">
        <v>193333</v>
      </c>
      <c r="U101" s="57"/>
    </row>
    <row r="102" spans="12:21" x14ac:dyDescent="0.2">
      <c r="L102" s="57"/>
      <c r="M102" s="3">
        <v>64</v>
      </c>
      <c r="N102" s="2">
        <v>15</v>
      </c>
      <c r="O102" s="2">
        <v>3863042</v>
      </c>
      <c r="P102" s="2">
        <v>74584</v>
      </c>
      <c r="Q102" s="7">
        <v>38584</v>
      </c>
      <c r="R102" s="2">
        <v>87625</v>
      </c>
      <c r="S102" s="4">
        <v>169875</v>
      </c>
      <c r="U102" s="57"/>
    </row>
    <row r="103" spans="12:21" x14ac:dyDescent="0.2">
      <c r="L103" s="57"/>
      <c r="M103" s="3">
        <v>64</v>
      </c>
      <c r="N103" s="2">
        <v>16</v>
      </c>
      <c r="O103" s="2">
        <v>1903167</v>
      </c>
      <c r="P103" s="2">
        <v>127833</v>
      </c>
      <c r="Q103" s="7">
        <v>61625</v>
      </c>
      <c r="R103" s="2">
        <v>57250</v>
      </c>
      <c r="S103" s="4">
        <v>18371417</v>
      </c>
      <c r="U103" s="57"/>
    </row>
    <row r="104" spans="12:21" x14ac:dyDescent="0.2">
      <c r="L104" s="57"/>
      <c r="M104" s="3">
        <v>64</v>
      </c>
      <c r="N104" s="2">
        <v>17</v>
      </c>
      <c r="O104" s="2">
        <v>1932208</v>
      </c>
      <c r="P104" s="2">
        <v>129666</v>
      </c>
      <c r="Q104" s="7">
        <v>58834</v>
      </c>
      <c r="R104" s="2">
        <v>121750</v>
      </c>
      <c r="S104" s="4">
        <v>176833</v>
      </c>
      <c r="U104" s="57"/>
    </row>
    <row r="105" spans="12:21" x14ac:dyDescent="0.2">
      <c r="L105" s="57"/>
      <c r="M105" s="3">
        <v>64</v>
      </c>
      <c r="N105" s="2">
        <v>18</v>
      </c>
      <c r="O105" s="2">
        <v>1914500</v>
      </c>
      <c r="P105" s="2">
        <v>136166</v>
      </c>
      <c r="Q105" s="7">
        <v>43458</v>
      </c>
      <c r="R105" s="2">
        <v>91375</v>
      </c>
      <c r="S105" s="4">
        <v>164333</v>
      </c>
      <c r="U105" s="57"/>
    </row>
    <row r="106" spans="12:21" x14ac:dyDescent="0.2">
      <c r="L106" s="57"/>
      <c r="M106" s="3">
        <v>64</v>
      </c>
      <c r="N106" s="2">
        <v>19</v>
      </c>
      <c r="O106" s="2">
        <v>1924750</v>
      </c>
      <c r="P106" s="2">
        <v>152041</v>
      </c>
      <c r="Q106" s="7">
        <v>100833</v>
      </c>
      <c r="R106" s="2">
        <v>105208</v>
      </c>
      <c r="S106" s="4">
        <v>225959</v>
      </c>
      <c r="U106" s="57"/>
    </row>
    <row r="107" spans="12:21" x14ac:dyDescent="0.2">
      <c r="L107" s="57"/>
      <c r="M107" s="3">
        <v>64</v>
      </c>
      <c r="N107" s="2">
        <v>20</v>
      </c>
      <c r="O107" s="2">
        <v>955792</v>
      </c>
      <c r="P107" s="2">
        <v>59917</v>
      </c>
      <c r="Q107" s="7">
        <v>59334</v>
      </c>
      <c r="R107" s="2">
        <v>96625</v>
      </c>
      <c r="S107" s="4">
        <v>180292</v>
      </c>
      <c r="U107" s="57"/>
    </row>
    <row r="108" spans="12:21" x14ac:dyDescent="0.2">
      <c r="L108" s="57"/>
      <c r="M108" s="3">
        <v>64</v>
      </c>
      <c r="N108" s="2">
        <v>21</v>
      </c>
      <c r="O108" s="2">
        <v>1905708</v>
      </c>
      <c r="P108" s="2">
        <v>146917</v>
      </c>
      <c r="Q108" s="7">
        <v>65708</v>
      </c>
      <c r="R108" s="2">
        <v>91750</v>
      </c>
      <c r="S108" s="4">
        <v>170916</v>
      </c>
      <c r="U108" s="57"/>
    </row>
    <row r="109" spans="12:21" x14ac:dyDescent="0.2">
      <c r="L109" s="57"/>
      <c r="M109" s="3">
        <v>64</v>
      </c>
      <c r="N109" s="2">
        <v>22</v>
      </c>
      <c r="O109" s="2">
        <v>470125</v>
      </c>
      <c r="P109" s="2">
        <v>180875</v>
      </c>
      <c r="Q109" s="7">
        <v>27334</v>
      </c>
      <c r="R109" s="2">
        <v>44917</v>
      </c>
      <c r="S109" s="4">
        <v>78709</v>
      </c>
      <c r="U109" s="57"/>
    </row>
    <row r="110" spans="12:21" x14ac:dyDescent="0.2">
      <c r="L110" s="57"/>
      <c r="M110" s="3">
        <v>64</v>
      </c>
      <c r="N110" s="2">
        <v>23</v>
      </c>
      <c r="O110" s="2">
        <v>414958</v>
      </c>
      <c r="P110" s="2">
        <v>166875</v>
      </c>
      <c r="Q110" s="7">
        <v>56625</v>
      </c>
      <c r="R110" s="2">
        <v>44208</v>
      </c>
      <c r="S110" s="4">
        <v>43250</v>
      </c>
      <c r="U110" s="57"/>
    </row>
    <row r="111" spans="12:21" x14ac:dyDescent="0.2">
      <c r="L111" s="57"/>
      <c r="M111" s="3">
        <v>64</v>
      </c>
      <c r="N111" s="2">
        <v>24</v>
      </c>
      <c r="O111" s="2">
        <v>1977041</v>
      </c>
      <c r="P111" s="2">
        <v>191625</v>
      </c>
      <c r="Q111" s="7">
        <v>47667</v>
      </c>
      <c r="R111" s="2">
        <v>89958</v>
      </c>
      <c r="S111" s="4">
        <v>115958</v>
      </c>
      <c r="U111" s="57"/>
    </row>
    <row r="112" spans="12:21" x14ac:dyDescent="0.2">
      <c r="L112" s="57"/>
      <c r="M112" s="3">
        <v>64</v>
      </c>
      <c r="N112" s="2">
        <v>25</v>
      </c>
      <c r="O112" s="2">
        <v>425708</v>
      </c>
      <c r="P112" s="2">
        <v>116917</v>
      </c>
      <c r="Q112" s="7">
        <v>289458</v>
      </c>
      <c r="R112" s="2">
        <v>98042</v>
      </c>
      <c r="S112" s="4">
        <v>128709</v>
      </c>
      <c r="U112" s="57"/>
    </row>
    <row r="113" spans="12:21" x14ac:dyDescent="0.2">
      <c r="L113" s="57"/>
      <c r="M113" s="3">
        <v>64</v>
      </c>
      <c r="N113" s="2">
        <v>26</v>
      </c>
      <c r="O113" s="2">
        <v>219667</v>
      </c>
      <c r="P113" s="2">
        <v>70833</v>
      </c>
      <c r="Q113" s="7">
        <v>60208</v>
      </c>
      <c r="R113" s="2">
        <v>130542</v>
      </c>
      <c r="S113" s="4">
        <v>117167</v>
      </c>
      <c r="U113" s="57"/>
    </row>
    <row r="114" spans="12:21" x14ac:dyDescent="0.2">
      <c r="L114" s="57"/>
      <c r="M114" s="19">
        <v>64</v>
      </c>
      <c r="N114" s="14">
        <v>27</v>
      </c>
      <c r="O114" s="14">
        <v>205333</v>
      </c>
      <c r="P114" s="14">
        <v>57583</v>
      </c>
      <c r="Q114" s="17">
        <v>17709</v>
      </c>
      <c r="R114" s="2">
        <v>35167</v>
      </c>
      <c r="S114" s="4">
        <v>63708</v>
      </c>
      <c r="U114" s="57"/>
    </row>
    <row r="115" spans="12:21" x14ac:dyDescent="0.2">
      <c r="L115" s="57"/>
      <c r="M115" s="19">
        <v>64</v>
      </c>
      <c r="N115" s="14">
        <v>28</v>
      </c>
      <c r="O115" s="14">
        <v>547000</v>
      </c>
      <c r="P115" s="14">
        <v>2247208</v>
      </c>
      <c r="Q115" s="17">
        <v>46666</v>
      </c>
      <c r="R115" s="2">
        <v>73791</v>
      </c>
      <c r="S115" s="4">
        <v>95333</v>
      </c>
      <c r="U115" s="57"/>
    </row>
    <row r="116" spans="12:21" x14ac:dyDescent="0.2">
      <c r="L116" s="57"/>
      <c r="M116" s="19">
        <v>64</v>
      </c>
      <c r="N116" s="14">
        <v>29</v>
      </c>
      <c r="O116" s="14">
        <v>413083</v>
      </c>
      <c r="P116" s="14">
        <v>115375</v>
      </c>
      <c r="Q116" s="17">
        <v>20042</v>
      </c>
      <c r="R116" s="2">
        <v>37375</v>
      </c>
      <c r="S116" s="4">
        <v>47958</v>
      </c>
      <c r="U116" s="57"/>
    </row>
    <row r="117" spans="12:21" x14ac:dyDescent="0.2">
      <c r="L117" s="57"/>
      <c r="M117" s="19">
        <v>64</v>
      </c>
      <c r="N117" s="14">
        <v>30</v>
      </c>
      <c r="O117" s="14">
        <v>425333</v>
      </c>
      <c r="P117" s="14">
        <v>98083</v>
      </c>
      <c r="Q117" s="17">
        <v>36250</v>
      </c>
      <c r="R117" s="2">
        <v>79083</v>
      </c>
      <c r="S117" s="4">
        <v>94709</v>
      </c>
      <c r="U117" s="57"/>
    </row>
    <row r="118" spans="12:21" x14ac:dyDescent="0.2">
      <c r="L118" s="57"/>
      <c r="M118" s="19">
        <v>64</v>
      </c>
      <c r="N118" s="14">
        <v>31</v>
      </c>
      <c r="O118" s="16">
        <v>476416</v>
      </c>
      <c r="P118" s="16">
        <v>118333</v>
      </c>
      <c r="Q118" s="18">
        <v>29375</v>
      </c>
      <c r="R118" s="2">
        <v>37958</v>
      </c>
      <c r="S118" s="4">
        <v>51458</v>
      </c>
      <c r="U118" s="57"/>
    </row>
    <row r="119" spans="12:21" x14ac:dyDescent="0.2">
      <c r="L119" s="57"/>
      <c r="M119" s="19">
        <v>64</v>
      </c>
      <c r="N119" s="14">
        <v>32</v>
      </c>
      <c r="O119" s="14">
        <v>209875</v>
      </c>
      <c r="P119" s="14">
        <v>37125</v>
      </c>
      <c r="Q119" s="17">
        <v>55417</v>
      </c>
      <c r="R119" s="2">
        <v>809292</v>
      </c>
      <c r="S119" s="4">
        <v>113125</v>
      </c>
      <c r="U119" s="57"/>
    </row>
    <row r="120" spans="12:21" x14ac:dyDescent="0.2">
      <c r="L120" s="57"/>
      <c r="M120" s="19">
        <v>64</v>
      </c>
      <c r="N120" s="14">
        <v>33</v>
      </c>
      <c r="O120" s="14">
        <v>467750</v>
      </c>
      <c r="P120" s="14">
        <v>115916</v>
      </c>
      <c r="Q120" s="17">
        <v>111500</v>
      </c>
      <c r="R120" s="2">
        <v>69584</v>
      </c>
      <c r="S120" s="4">
        <v>92750</v>
      </c>
      <c r="U120" s="57"/>
    </row>
    <row r="121" spans="12:21" x14ac:dyDescent="0.2">
      <c r="L121" s="57"/>
      <c r="M121" s="19">
        <v>64</v>
      </c>
      <c r="N121" s="14">
        <v>34</v>
      </c>
      <c r="O121" s="14">
        <v>518958</v>
      </c>
      <c r="P121" s="14">
        <v>90458</v>
      </c>
      <c r="Q121" s="17">
        <v>41667</v>
      </c>
      <c r="R121" s="2">
        <v>72583</v>
      </c>
      <c r="S121" s="4">
        <v>156458</v>
      </c>
      <c r="U121" s="57"/>
    </row>
    <row r="122" spans="12:21" x14ac:dyDescent="0.2">
      <c r="L122" s="57"/>
      <c r="M122" s="19">
        <v>64</v>
      </c>
      <c r="N122" s="14">
        <v>35</v>
      </c>
      <c r="O122" s="14">
        <v>449000</v>
      </c>
      <c r="P122" s="14">
        <v>110583</v>
      </c>
      <c r="Q122" s="17">
        <v>41792</v>
      </c>
      <c r="R122" s="2">
        <v>69167</v>
      </c>
      <c r="S122" s="4">
        <v>104459</v>
      </c>
      <c r="U122" s="57"/>
    </row>
    <row r="123" spans="12:21" x14ac:dyDescent="0.2">
      <c r="L123" s="57"/>
      <c r="M123" s="19">
        <v>64</v>
      </c>
      <c r="N123" s="14">
        <v>36</v>
      </c>
      <c r="O123" s="14">
        <v>824125</v>
      </c>
      <c r="P123" s="14">
        <v>131125</v>
      </c>
      <c r="Q123" s="17">
        <v>41958</v>
      </c>
      <c r="R123" s="2">
        <v>90666</v>
      </c>
      <c r="S123" s="4">
        <v>118125</v>
      </c>
      <c r="U123" s="57"/>
    </row>
    <row r="124" spans="12:21" x14ac:dyDescent="0.2">
      <c r="L124" s="57"/>
      <c r="M124" s="19">
        <v>64</v>
      </c>
      <c r="N124" s="14">
        <v>37</v>
      </c>
      <c r="O124" s="14">
        <v>462875</v>
      </c>
      <c r="P124" s="14">
        <v>226250</v>
      </c>
      <c r="Q124" s="17">
        <v>90667</v>
      </c>
      <c r="R124" s="2">
        <v>146000</v>
      </c>
      <c r="S124" s="4">
        <v>119084</v>
      </c>
      <c r="U124" s="57"/>
    </row>
    <row r="125" spans="12:21" x14ac:dyDescent="0.2">
      <c r="L125" s="57"/>
      <c r="M125" s="19">
        <v>64</v>
      </c>
      <c r="N125" s="14">
        <v>38</v>
      </c>
      <c r="O125" s="14">
        <v>247625</v>
      </c>
      <c r="P125" s="14">
        <v>55750</v>
      </c>
      <c r="Q125" s="17">
        <v>65959</v>
      </c>
      <c r="R125" s="2">
        <v>75375</v>
      </c>
      <c r="S125" s="4">
        <v>99583</v>
      </c>
      <c r="U125" s="57"/>
    </row>
    <row r="126" spans="12:21" x14ac:dyDescent="0.2">
      <c r="L126" s="57"/>
      <c r="M126" s="19">
        <v>64</v>
      </c>
      <c r="N126" s="14">
        <v>39</v>
      </c>
      <c r="O126" s="14">
        <v>491791</v>
      </c>
      <c r="P126" s="14">
        <v>240666</v>
      </c>
      <c r="Q126" s="17">
        <v>35625</v>
      </c>
      <c r="R126" s="2">
        <v>90250</v>
      </c>
      <c r="S126" s="4">
        <v>116791</v>
      </c>
      <c r="U126" s="57"/>
    </row>
    <row r="127" spans="12:21" x14ac:dyDescent="0.2">
      <c r="L127" s="57"/>
      <c r="M127" s="19">
        <v>64</v>
      </c>
      <c r="N127" s="14">
        <v>40</v>
      </c>
      <c r="O127" s="14">
        <v>527792</v>
      </c>
      <c r="P127" s="14">
        <v>120125</v>
      </c>
      <c r="Q127" s="17">
        <v>35875</v>
      </c>
      <c r="R127" s="2">
        <v>65958</v>
      </c>
      <c r="S127" s="4">
        <v>95708</v>
      </c>
      <c r="U127" s="57"/>
    </row>
    <row r="128" spans="12:21" x14ac:dyDescent="0.2">
      <c r="L128" s="57"/>
      <c r="M128" s="19">
        <v>64</v>
      </c>
      <c r="N128" s="14">
        <v>41</v>
      </c>
      <c r="O128" s="14">
        <v>437166</v>
      </c>
      <c r="P128" s="14">
        <v>86709</v>
      </c>
      <c r="Q128" s="17">
        <v>37792</v>
      </c>
      <c r="R128" s="2">
        <v>65167</v>
      </c>
      <c r="S128" s="4">
        <v>77250</v>
      </c>
      <c r="U128" s="57"/>
    </row>
    <row r="129" spans="12:23" x14ac:dyDescent="0.2">
      <c r="L129" s="57"/>
      <c r="M129" s="19">
        <v>64</v>
      </c>
      <c r="N129" s="14">
        <v>42</v>
      </c>
      <c r="O129" s="14">
        <v>429541</v>
      </c>
      <c r="P129" s="14">
        <v>146458</v>
      </c>
      <c r="Q129" s="17">
        <v>223666</v>
      </c>
      <c r="R129" s="2">
        <v>78042</v>
      </c>
      <c r="S129" s="4">
        <v>386667</v>
      </c>
      <c r="U129" s="57"/>
    </row>
    <row r="130" spans="12:23" x14ac:dyDescent="0.2">
      <c r="L130" s="57"/>
      <c r="M130" s="19">
        <v>64</v>
      </c>
      <c r="N130" s="14">
        <v>43</v>
      </c>
      <c r="O130" s="14">
        <v>438750</v>
      </c>
      <c r="P130" s="14">
        <v>114208</v>
      </c>
      <c r="Q130" s="17">
        <v>446667</v>
      </c>
      <c r="R130" s="2">
        <v>148791</v>
      </c>
      <c r="S130" s="4">
        <v>146000</v>
      </c>
      <c r="U130" s="57"/>
    </row>
    <row r="131" spans="12:23" x14ac:dyDescent="0.2">
      <c r="L131" s="57"/>
      <c r="M131" s="19">
        <v>64</v>
      </c>
      <c r="N131" s="14">
        <v>44</v>
      </c>
      <c r="O131" s="14">
        <v>461084</v>
      </c>
      <c r="P131" s="14">
        <v>166750</v>
      </c>
      <c r="Q131" s="17">
        <v>34417</v>
      </c>
      <c r="R131" s="2">
        <v>85125</v>
      </c>
      <c r="S131" s="4">
        <v>98833</v>
      </c>
      <c r="U131" s="57"/>
    </row>
    <row r="132" spans="12:23" x14ac:dyDescent="0.2">
      <c r="L132" s="57"/>
      <c r="M132" s="19">
        <v>64</v>
      </c>
      <c r="N132" s="14">
        <v>45</v>
      </c>
      <c r="O132" s="14">
        <v>483625</v>
      </c>
      <c r="P132" s="14">
        <v>108958</v>
      </c>
      <c r="Q132" s="17">
        <v>46917</v>
      </c>
      <c r="R132" s="2">
        <v>93458</v>
      </c>
      <c r="S132" s="4">
        <v>98542</v>
      </c>
      <c r="U132" s="57"/>
    </row>
    <row r="133" spans="12:23" x14ac:dyDescent="0.2">
      <c r="L133" s="57"/>
      <c r="M133" s="19">
        <v>64</v>
      </c>
      <c r="N133" s="14">
        <v>46</v>
      </c>
      <c r="O133" s="14">
        <v>440959</v>
      </c>
      <c r="P133" s="14">
        <v>111917</v>
      </c>
      <c r="Q133" s="17">
        <v>36916</v>
      </c>
      <c r="R133" s="2">
        <v>65167</v>
      </c>
      <c r="S133" s="4">
        <v>99875</v>
      </c>
      <c r="U133" s="57"/>
    </row>
    <row r="134" spans="12:23" x14ac:dyDescent="0.2">
      <c r="L134" s="57"/>
      <c r="M134" s="19">
        <v>64</v>
      </c>
      <c r="N134" s="14">
        <v>47</v>
      </c>
      <c r="O134" s="14">
        <v>435541</v>
      </c>
      <c r="P134" s="14">
        <v>111000</v>
      </c>
      <c r="Q134" s="17">
        <v>38417</v>
      </c>
      <c r="R134" s="2">
        <v>68125</v>
      </c>
      <c r="S134" s="4">
        <v>101000</v>
      </c>
      <c r="U134" s="57"/>
    </row>
    <row r="135" spans="12:23" x14ac:dyDescent="0.2">
      <c r="L135" s="57"/>
      <c r="M135" s="19">
        <v>64</v>
      </c>
      <c r="N135" s="14">
        <v>48</v>
      </c>
      <c r="O135" s="14">
        <v>218750</v>
      </c>
      <c r="P135" s="14">
        <v>53625</v>
      </c>
      <c r="Q135" s="17">
        <v>44083</v>
      </c>
      <c r="R135" s="2">
        <v>73917</v>
      </c>
      <c r="S135" s="4">
        <v>104750</v>
      </c>
      <c r="U135" s="57"/>
    </row>
    <row r="136" spans="12:23" x14ac:dyDescent="0.2">
      <c r="L136" s="57"/>
      <c r="M136" s="19">
        <v>64</v>
      </c>
      <c r="N136" s="14">
        <v>49</v>
      </c>
      <c r="O136" s="14">
        <v>305250</v>
      </c>
      <c r="P136" s="14">
        <v>44459</v>
      </c>
      <c r="Q136" s="17">
        <v>27167</v>
      </c>
      <c r="R136" s="2">
        <v>36166</v>
      </c>
      <c r="S136" s="4">
        <v>40167</v>
      </c>
      <c r="U136" s="57"/>
    </row>
    <row r="137" spans="12:23" x14ac:dyDescent="0.2">
      <c r="L137" s="57"/>
      <c r="M137" s="19">
        <v>64</v>
      </c>
      <c r="N137" s="14">
        <v>50</v>
      </c>
      <c r="O137" s="14">
        <v>213084</v>
      </c>
      <c r="P137" s="14">
        <v>46417</v>
      </c>
      <c r="Q137" s="17">
        <v>16458</v>
      </c>
      <c r="R137" s="2">
        <v>33709</v>
      </c>
      <c r="S137" s="4">
        <v>41292</v>
      </c>
      <c r="U137" s="57"/>
    </row>
    <row r="138" spans="12:23" x14ac:dyDescent="0.2">
      <c r="L138" s="57"/>
      <c r="M138" s="19">
        <v>64</v>
      </c>
      <c r="N138" s="14">
        <v>51</v>
      </c>
      <c r="O138" s="14">
        <v>198291</v>
      </c>
      <c r="P138" s="14">
        <v>44042</v>
      </c>
      <c r="Q138" s="17">
        <v>12250</v>
      </c>
      <c r="R138" s="2">
        <v>40333</v>
      </c>
      <c r="S138" s="4">
        <v>39417</v>
      </c>
      <c r="U138" s="57"/>
    </row>
    <row r="139" spans="12:23" x14ac:dyDescent="0.2">
      <c r="L139" s="57"/>
      <c r="M139" s="19">
        <v>64</v>
      </c>
      <c r="N139" s="14">
        <v>52</v>
      </c>
      <c r="O139" s="14">
        <v>195791</v>
      </c>
      <c r="P139" s="14">
        <v>57862</v>
      </c>
      <c r="Q139" s="17">
        <v>30534</v>
      </c>
      <c r="R139" s="13">
        <v>41875</v>
      </c>
      <c r="S139" s="20">
        <v>37625</v>
      </c>
      <c r="U139" s="57"/>
    </row>
    <row r="140" spans="12:23" x14ac:dyDescent="0.2">
      <c r="L140" s="57"/>
      <c r="M140" s="19">
        <v>64</v>
      </c>
      <c r="N140" s="14">
        <v>53</v>
      </c>
      <c r="O140" s="14">
        <v>193418</v>
      </c>
      <c r="P140" s="14">
        <v>82347</v>
      </c>
      <c r="Q140" s="17">
        <v>28415</v>
      </c>
      <c r="R140" s="13">
        <v>41292</v>
      </c>
      <c r="S140" s="20">
        <v>36917</v>
      </c>
      <c r="U140" s="57"/>
    </row>
    <row r="141" spans="12:23" x14ac:dyDescent="0.2">
      <c r="L141" s="57"/>
      <c r="M141" s="19">
        <v>64</v>
      </c>
      <c r="N141" s="14">
        <v>54</v>
      </c>
      <c r="O141" s="14">
        <v>192568</v>
      </c>
      <c r="P141" s="14">
        <v>49321</v>
      </c>
      <c r="Q141" s="17">
        <v>22518</v>
      </c>
      <c r="R141" s="13">
        <v>40817</v>
      </c>
      <c r="S141" s="20">
        <v>36000</v>
      </c>
      <c r="U141" s="57"/>
    </row>
    <row r="142" spans="12:23" x14ac:dyDescent="0.2">
      <c r="L142" s="57"/>
      <c r="M142" s="19">
        <v>64</v>
      </c>
      <c r="N142" s="14">
        <v>55</v>
      </c>
      <c r="O142" s="14">
        <v>191250</v>
      </c>
      <c r="P142" s="14">
        <v>14688</v>
      </c>
      <c r="Q142" s="17">
        <v>51379</v>
      </c>
      <c r="R142" s="13">
        <v>40333</v>
      </c>
      <c r="S142" s="20">
        <v>35291</v>
      </c>
      <c r="U142" s="57"/>
    </row>
    <row r="143" spans="12:23" x14ac:dyDescent="0.2">
      <c r="L143" s="57"/>
      <c r="M143" s="19">
        <v>64</v>
      </c>
      <c r="N143" s="14">
        <v>56</v>
      </c>
      <c r="O143" s="14">
        <v>191198</v>
      </c>
      <c r="P143" s="14">
        <v>38217</v>
      </c>
      <c r="Q143" s="17">
        <v>15603</v>
      </c>
      <c r="R143" s="13">
        <v>39750</v>
      </c>
      <c r="S143" s="20">
        <v>34625</v>
      </c>
      <c r="U143" s="57"/>
      <c r="V143" s="12"/>
      <c r="W143" s="12"/>
    </row>
    <row r="144" spans="12:23" x14ac:dyDescent="0.2">
      <c r="L144" s="57"/>
      <c r="M144" s="19">
        <v>64</v>
      </c>
      <c r="N144" s="14">
        <v>57</v>
      </c>
      <c r="O144" s="14">
        <v>188750</v>
      </c>
      <c r="P144" s="14">
        <v>87219</v>
      </c>
      <c r="Q144" s="17">
        <v>41502</v>
      </c>
      <c r="R144" s="13">
        <v>39208</v>
      </c>
      <c r="S144" s="20">
        <v>34125</v>
      </c>
      <c r="U144" s="58"/>
      <c r="V144" s="12"/>
      <c r="W144" s="12"/>
    </row>
    <row r="145" spans="12:23" x14ac:dyDescent="0.2">
      <c r="L145" s="57"/>
      <c r="M145" s="19">
        <v>64</v>
      </c>
      <c r="N145" s="14">
        <v>58</v>
      </c>
      <c r="O145" s="14">
        <v>187422</v>
      </c>
      <c r="P145" s="14">
        <v>12453</v>
      </c>
      <c r="Q145" s="17">
        <v>60244</v>
      </c>
      <c r="R145" s="13">
        <v>38667</v>
      </c>
      <c r="S145" s="20">
        <v>33292</v>
      </c>
      <c r="U145" s="58"/>
      <c r="V145" s="12"/>
      <c r="W145" s="12"/>
    </row>
    <row r="146" spans="12:23" x14ac:dyDescent="0.2">
      <c r="L146" s="57"/>
      <c r="M146" s="19">
        <v>64</v>
      </c>
      <c r="N146" s="14">
        <v>59</v>
      </c>
      <c r="O146" s="14">
        <v>186237</v>
      </c>
      <c r="P146" s="14">
        <v>94510</v>
      </c>
      <c r="Q146" s="17">
        <v>31345</v>
      </c>
      <c r="R146" s="13">
        <v>37958</v>
      </c>
      <c r="S146" s="20">
        <v>32625</v>
      </c>
      <c r="U146" s="58"/>
      <c r="V146" s="12"/>
      <c r="W146" s="12"/>
    </row>
    <row r="147" spans="12:23" x14ac:dyDescent="0.2">
      <c r="L147" s="57"/>
      <c r="M147" s="19">
        <v>64</v>
      </c>
      <c r="N147" s="14">
        <v>60</v>
      </c>
      <c r="O147" s="14">
        <v>185982</v>
      </c>
      <c r="P147" s="14">
        <v>27654</v>
      </c>
      <c r="Q147" s="17">
        <v>19870</v>
      </c>
      <c r="R147" s="13">
        <v>37334</v>
      </c>
      <c r="S147" s="20">
        <v>31917</v>
      </c>
      <c r="U147" s="58"/>
      <c r="V147" s="12"/>
      <c r="W147" s="12"/>
    </row>
    <row r="148" spans="12:23" x14ac:dyDescent="0.2">
      <c r="L148" s="57"/>
      <c r="M148" s="19">
        <v>64</v>
      </c>
      <c r="N148" s="14">
        <v>61</v>
      </c>
      <c r="O148" s="14">
        <v>183761</v>
      </c>
      <c r="P148" s="14">
        <v>15523</v>
      </c>
      <c r="Q148" s="17">
        <v>43718</v>
      </c>
      <c r="R148" s="13">
        <v>36792</v>
      </c>
      <c r="S148" s="20">
        <v>31292</v>
      </c>
      <c r="U148" s="58"/>
      <c r="V148" s="12"/>
      <c r="W148" s="12"/>
    </row>
    <row r="149" spans="12:23" x14ac:dyDescent="0.2">
      <c r="L149" s="57"/>
      <c r="M149" s="19">
        <v>64</v>
      </c>
      <c r="N149" s="14">
        <v>62</v>
      </c>
      <c r="O149" s="14">
        <v>182544</v>
      </c>
      <c r="P149" s="14">
        <v>76342</v>
      </c>
      <c r="Q149" s="17">
        <v>27410</v>
      </c>
      <c r="R149" s="13">
        <v>36250</v>
      </c>
      <c r="S149" s="20">
        <v>30667</v>
      </c>
      <c r="U149" s="58"/>
      <c r="V149" s="12"/>
      <c r="W149" s="12"/>
    </row>
    <row r="150" spans="12:23" x14ac:dyDescent="0.2">
      <c r="L150" s="57"/>
      <c r="M150" s="19">
        <v>64</v>
      </c>
      <c r="N150" s="14">
        <v>63</v>
      </c>
      <c r="O150" s="14">
        <v>181368</v>
      </c>
      <c r="P150" s="14">
        <v>119872</v>
      </c>
      <c r="Q150" s="17">
        <v>58531</v>
      </c>
      <c r="R150" s="13">
        <v>35667</v>
      </c>
      <c r="S150" s="20">
        <v>30125</v>
      </c>
      <c r="U150" s="58"/>
      <c r="V150" s="12"/>
      <c r="W150" s="12"/>
    </row>
    <row r="151" spans="12:23" ht="16" thickBot="1" x14ac:dyDescent="0.25">
      <c r="L151" s="57"/>
      <c r="M151" s="38">
        <v>64</v>
      </c>
      <c r="N151" s="16">
        <v>64</v>
      </c>
      <c r="O151" s="16">
        <v>180789</v>
      </c>
      <c r="P151" s="16">
        <v>45839</v>
      </c>
      <c r="Q151" s="18">
        <v>14902</v>
      </c>
      <c r="R151" s="39">
        <v>34625</v>
      </c>
      <c r="S151" s="40">
        <v>29625</v>
      </c>
      <c r="U151" s="58"/>
      <c r="V151" s="12"/>
      <c r="W151" s="12"/>
    </row>
    <row r="152" spans="12:23" x14ac:dyDescent="0.2">
      <c r="L152" s="57"/>
      <c r="M152" s="50" t="s">
        <v>3</v>
      </c>
      <c r="N152" s="51"/>
      <c r="O152" s="42">
        <f>AVERAGE(O88:O151)</f>
        <v>2222184.75</v>
      </c>
      <c r="P152" s="42">
        <f>AVERAGE(P88:P151)</f>
        <v>181578.921875</v>
      </c>
      <c r="Q152" s="42">
        <f>AVERAGE(Q88:Q151)</f>
        <v>71654.546875</v>
      </c>
      <c r="R152" s="42">
        <f>AVERAGE(R88:R151)</f>
        <v>102763.421875</v>
      </c>
      <c r="S152" s="43">
        <f>AVERAGE(S88:S151)</f>
        <v>411098.34375</v>
      </c>
      <c r="U152" s="58"/>
      <c r="V152" s="12"/>
      <c r="W152" s="12"/>
    </row>
    <row r="153" spans="12:23" x14ac:dyDescent="0.2">
      <c r="L153" s="57"/>
      <c r="M153" s="52" t="s">
        <v>4</v>
      </c>
      <c r="N153" s="53"/>
      <c r="O153" s="45">
        <f>STDEV(O88:O151)</f>
        <v>10712115.455434581</v>
      </c>
      <c r="P153" s="45">
        <f>STDEV(P88:P151)</f>
        <v>427644.70309719618</v>
      </c>
      <c r="Q153" s="45">
        <f>STDEV(Q88:Q151)</f>
        <v>73377.941149010236</v>
      </c>
      <c r="R153" s="45">
        <f>STDEV(R88:R151)</f>
        <v>156809.48130862342</v>
      </c>
      <c r="S153" s="46">
        <f>STDEV(S88:S151)</f>
        <v>2282677.1859991276</v>
      </c>
      <c r="U153" s="58"/>
      <c r="V153" s="12"/>
      <c r="W153" s="12"/>
    </row>
    <row r="154" spans="12:23" x14ac:dyDescent="0.2">
      <c r="L154" s="57"/>
      <c r="M154" s="52" t="s">
        <v>5</v>
      </c>
      <c r="N154" s="53"/>
      <c r="O154" s="45">
        <f>MEDIAN(O88:O151)</f>
        <v>461979.5</v>
      </c>
      <c r="P154" s="45">
        <f>MEDIAN(P88:P151)</f>
        <v>111458.5</v>
      </c>
      <c r="Q154" s="45">
        <f>MEDIAN(Q88:Q151)</f>
        <v>46875</v>
      </c>
      <c r="R154" s="45">
        <f>MEDIAN(R88:R151)</f>
        <v>74646</v>
      </c>
      <c r="S154" s="46">
        <f>MEDIAN(S88:S151)</f>
        <v>104604.5</v>
      </c>
      <c r="U154" s="58"/>
      <c r="V154" s="12"/>
      <c r="W154" s="12"/>
    </row>
    <row r="155" spans="12:23" ht="16" thickBot="1" x14ac:dyDescent="0.25">
      <c r="L155" s="57"/>
      <c r="M155" s="54" t="s">
        <v>6</v>
      </c>
      <c r="N155" s="55"/>
      <c r="O155" s="48">
        <f>_xlfn.VAR.S(O88:O151)</f>
        <v>114749417530560.44</v>
      </c>
      <c r="P155" s="48">
        <f>VAR(P88:P151)</f>
        <v>182879992087.08905</v>
      </c>
      <c r="Q155" s="48">
        <f>VAR(Q88:Q151)</f>
        <v>5384322247.2676096</v>
      </c>
      <c r="R155" s="48">
        <f>VAR(R88:R151)</f>
        <v>24589213428.279514</v>
      </c>
      <c r="S155" s="49">
        <f>VAR(S88:S151)</f>
        <v>5210615135480.8955</v>
      </c>
      <c r="U155" s="58"/>
      <c r="V155" s="12"/>
      <c r="W155" s="12"/>
    </row>
    <row r="156" spans="12:23" x14ac:dyDescent="0.2">
      <c r="L156" s="57"/>
      <c r="U156" s="58"/>
      <c r="V156" s="12"/>
      <c r="W156" s="12"/>
    </row>
    <row r="157" spans="12:23" x14ac:dyDescent="0.2">
      <c r="L157" s="57"/>
      <c r="U157" s="57"/>
    </row>
    <row r="158" spans="12:23" x14ac:dyDescent="0.2">
      <c r="U158" s="57"/>
    </row>
    <row r="159" spans="12:23" x14ac:dyDescent="0.2">
      <c r="U159" s="57"/>
    </row>
  </sheetData>
  <mergeCells count="26">
    <mergeCell ref="V15:Y15"/>
    <mergeCell ref="E3:J5"/>
    <mergeCell ref="M3:S5"/>
    <mergeCell ref="V3:AF5"/>
    <mergeCell ref="M79:N79"/>
    <mergeCell ref="M41:N41"/>
    <mergeCell ref="M40:N40"/>
    <mergeCell ref="M39:N39"/>
    <mergeCell ref="M38:N38"/>
    <mergeCell ref="M16:N16"/>
    <mergeCell ref="M155:N155"/>
    <mergeCell ref="M154:N154"/>
    <mergeCell ref="M153:N153"/>
    <mergeCell ref="M152:N152"/>
    <mergeCell ref="M82:N82"/>
    <mergeCell ref="M81:N81"/>
    <mergeCell ref="E7:J7"/>
    <mergeCell ref="M7:S7"/>
    <mergeCell ref="M45:S45"/>
    <mergeCell ref="M86:S86"/>
    <mergeCell ref="M20:S20"/>
    <mergeCell ref="V7:Z7"/>
    <mergeCell ref="M80:N80"/>
    <mergeCell ref="M15:N15"/>
    <mergeCell ref="M14:N14"/>
    <mergeCell ref="M13:N13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RECOPILADOS ESCENARIOS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Egre 2022 Juan Pablo Reyes Romero</cp:lastModifiedBy>
  <cp:revision/>
  <dcterms:created xsi:type="dcterms:W3CDTF">2025-04-22T16:14:50Z</dcterms:created>
  <dcterms:modified xsi:type="dcterms:W3CDTF">2025-04-29T02:12:35Z</dcterms:modified>
  <cp:category/>
  <cp:contentStatus/>
</cp:coreProperties>
</file>